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ljo\Miljöstrategiska enheten\#RUS#\Indikatorer\Körsträcka med bil - data för webbplats\Uppdaterade filer för RUS webbplats per 2017\"/>
    </mc:Choice>
  </mc:AlternateContent>
  <bookViews>
    <workbookView xWindow="600" yWindow="315" windowWidth="27555" windowHeight="12300"/>
  </bookViews>
  <sheets>
    <sheet name="Tabell 4" sheetId="1" r:id="rId1"/>
  </sheets>
  <externalReferences>
    <externalReference r:id="rId2"/>
  </externalReferences>
  <definedNames>
    <definedName name="Excel_BuiltIn__FilterDatabase_1">'[1]RSK-Tabell 1_2013'!#REF!</definedName>
    <definedName name="Excel_BuiltIn__FilterDatabase_4">#REF!</definedName>
    <definedName name="Excel_BuiltIn_Print_Titles_4">#REF!</definedName>
  </definedNames>
  <calcPr calcId="171027"/>
</workbook>
</file>

<file path=xl/calcChain.xml><?xml version="1.0" encoding="utf-8"?>
<calcChain xmlns="http://schemas.openxmlformats.org/spreadsheetml/2006/main">
  <c r="P325" i="1" l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Q35" i="1"/>
  <c r="O35" i="1"/>
  <c r="Q34" i="1"/>
  <c r="O34" i="1"/>
  <c r="P34" i="1" s="1"/>
  <c r="Q33" i="1"/>
  <c r="O33" i="1"/>
  <c r="Q32" i="1"/>
  <c r="O32" i="1"/>
  <c r="P32" i="1" s="1"/>
  <c r="Q31" i="1"/>
  <c r="O31" i="1"/>
  <c r="Q30" i="1"/>
  <c r="O30" i="1"/>
  <c r="P30" i="1" s="1"/>
  <c r="Q29" i="1"/>
  <c r="O29" i="1"/>
  <c r="Q28" i="1"/>
  <c r="O28" i="1"/>
  <c r="P28" i="1" s="1"/>
  <c r="Q27" i="1"/>
  <c r="O27" i="1"/>
  <c r="P27" i="1" s="1"/>
  <c r="Q26" i="1"/>
  <c r="O26" i="1"/>
  <c r="Q25" i="1"/>
  <c r="O25" i="1"/>
  <c r="P25" i="1" s="1"/>
  <c r="Q24" i="1"/>
  <c r="O24" i="1"/>
  <c r="Q23" i="1"/>
  <c r="O23" i="1"/>
  <c r="P23" i="1" s="1"/>
  <c r="Q22" i="1"/>
  <c r="O22" i="1"/>
  <c r="Q21" i="1"/>
  <c r="O21" i="1"/>
  <c r="P21" i="1" s="1"/>
  <c r="Q20" i="1"/>
  <c r="O20" i="1"/>
  <c r="P20" i="1" s="1"/>
  <c r="Q19" i="1"/>
  <c r="O19" i="1"/>
  <c r="Q18" i="1"/>
  <c r="O18" i="1"/>
  <c r="P18" i="1" s="1"/>
  <c r="Q17" i="1"/>
  <c r="O17" i="1"/>
  <c r="Q16" i="1"/>
  <c r="O16" i="1"/>
  <c r="P16" i="1" s="1"/>
  <c r="Q15" i="1"/>
  <c r="O15" i="1"/>
  <c r="P24" i="1" l="1"/>
  <c r="Q14" i="1"/>
  <c r="P17" i="1"/>
  <c r="P19" i="1"/>
  <c r="P26" i="1"/>
  <c r="P33" i="1"/>
  <c r="P35" i="1"/>
  <c r="P15" i="1"/>
  <c r="P22" i="1"/>
  <c r="P29" i="1"/>
  <c r="P31" i="1"/>
  <c r="O14" i="1"/>
  <c r="N35" i="1"/>
  <c r="N34" i="1"/>
  <c r="N33" i="1"/>
  <c r="N32" i="1"/>
  <c r="N31" i="1"/>
  <c r="N30" i="1"/>
  <c r="N29" i="1"/>
  <c r="N28" i="1"/>
  <c r="N27" i="1"/>
  <c r="M27" i="1" s="1"/>
  <c r="N26" i="1"/>
  <c r="N25" i="1"/>
  <c r="N24" i="1"/>
  <c r="N23" i="1"/>
  <c r="N22" i="1"/>
  <c r="N21" i="1"/>
  <c r="N20" i="1"/>
  <c r="N19" i="1"/>
  <c r="M19" i="1" s="1"/>
  <c r="N18" i="1"/>
  <c r="N17" i="1"/>
  <c r="N16" i="1"/>
  <c r="N15" i="1"/>
  <c r="M15" i="1" s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M21" i="1" s="1"/>
  <c r="L20" i="1"/>
  <c r="L19" i="1"/>
  <c r="L18" i="1"/>
  <c r="L17" i="1"/>
  <c r="L16" i="1"/>
  <c r="L15" i="1"/>
  <c r="M29" i="1"/>
  <c r="M25" i="1"/>
  <c r="M17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23" i="1"/>
  <c r="M22" i="1"/>
  <c r="P14" i="1" l="1"/>
  <c r="M18" i="1"/>
  <c r="M26" i="1"/>
  <c r="M16" i="1"/>
  <c r="M20" i="1"/>
  <c r="M24" i="1"/>
  <c r="M28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K35" i="1"/>
  <c r="J35" i="1" s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J19" i="1" s="1"/>
  <c r="K18" i="1"/>
  <c r="K17" i="1"/>
  <c r="K16" i="1"/>
  <c r="K15" i="1"/>
  <c r="I15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F15" i="1"/>
  <c r="J18" i="1" l="1"/>
  <c r="J22" i="1"/>
  <c r="J26" i="1"/>
  <c r="J30" i="1"/>
  <c r="J34" i="1"/>
  <c r="J23" i="1"/>
  <c r="J27" i="1"/>
  <c r="J31" i="1"/>
  <c r="J16" i="1"/>
  <c r="J24" i="1"/>
  <c r="J28" i="1"/>
  <c r="J32" i="1"/>
  <c r="J20" i="1"/>
  <c r="J17" i="1"/>
  <c r="J21" i="1"/>
  <c r="J25" i="1"/>
  <c r="J29" i="1"/>
  <c r="J33" i="1"/>
  <c r="K14" i="1"/>
  <c r="J15" i="1"/>
  <c r="I14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E15" i="1"/>
  <c r="J14" i="1" l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27" i="1"/>
  <c r="G26" i="1"/>
  <c r="G25" i="1"/>
  <c r="G24" i="1"/>
  <c r="G23" i="1"/>
  <c r="G21" i="1"/>
  <c r="G20" i="1"/>
  <c r="G19" i="1"/>
  <c r="G18" i="1"/>
  <c r="G17" i="1"/>
  <c r="G15" i="1"/>
  <c r="G16" i="1" l="1"/>
  <c r="G22" i="1"/>
  <c r="G29" i="1"/>
  <c r="G28" i="1"/>
  <c r="C15" i="1"/>
  <c r="C16" i="1"/>
  <c r="C28" i="1"/>
  <c r="C20" i="1"/>
  <c r="C19" i="1"/>
  <c r="C1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18" i="1"/>
  <c r="D325" i="1" l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28" i="1" l="1"/>
  <c r="D25" i="1"/>
  <c r="D21" i="1"/>
  <c r="D20" i="1"/>
  <c r="D17" i="1"/>
  <c r="D18" i="1"/>
  <c r="D19" i="1"/>
  <c r="D26" i="1"/>
  <c r="D27" i="1"/>
  <c r="D16" i="1"/>
  <c r="D24" i="1"/>
  <c r="D15" i="1"/>
  <c r="D22" i="1"/>
  <c r="D23" i="1"/>
  <c r="C14" i="1" l="1"/>
  <c r="D35" i="1"/>
  <c r="D30" i="1"/>
  <c r="D32" i="1"/>
  <c r="D31" i="1"/>
  <c r="D29" i="1"/>
  <c r="D34" i="1"/>
  <c r="D33" i="1"/>
  <c r="E14" i="1"/>
  <c r="D14" i="1" s="1"/>
  <c r="F14" i="1"/>
  <c r="G31" i="1"/>
  <c r="G33" i="1"/>
  <c r="G30" i="1"/>
  <c r="G34" i="1"/>
  <c r="G32" i="1"/>
  <c r="G35" i="1"/>
  <c r="H14" i="1"/>
  <c r="G14" i="1"/>
  <c r="L14" i="1" l="1"/>
  <c r="M31" i="1"/>
  <c r="M30" i="1"/>
  <c r="M32" i="1"/>
  <c r="M33" i="1"/>
  <c r="M35" i="1"/>
  <c r="M34" i="1"/>
  <c r="N14" i="1"/>
  <c r="M14" i="1" s="1"/>
</calcChain>
</file>

<file path=xl/sharedStrings.xml><?xml version="1.0" encoding="utf-8"?>
<sst xmlns="http://schemas.openxmlformats.org/spreadsheetml/2006/main" count="628" uniqueCount="347">
  <si>
    <t>Kommun avser var miljöbilen är registrerad vid årsskiftet ej i vilken kommun den nyregistrerades.</t>
  </si>
  <si>
    <t>Län</t>
  </si>
  <si>
    <t>Kommun</t>
  </si>
  <si>
    <t>MB2013</t>
  </si>
  <si>
    <t>01</t>
  </si>
  <si>
    <t xml:space="preserve">UPPLANDS VÄSBY </t>
  </si>
  <si>
    <t xml:space="preserve">VALLENTUNA     </t>
  </si>
  <si>
    <t xml:space="preserve">ÖSTERÅKER      </t>
  </si>
  <si>
    <t xml:space="preserve">VÄRMDÖ         </t>
  </si>
  <si>
    <t xml:space="preserve">JÄRFÄLLA       </t>
  </si>
  <si>
    <t xml:space="preserve">EKERÖ          </t>
  </si>
  <si>
    <t xml:space="preserve">HUDDINGE       </t>
  </si>
  <si>
    <t xml:space="preserve">BOTKYRKA       </t>
  </si>
  <si>
    <t xml:space="preserve">SALEM          </t>
  </si>
  <si>
    <t xml:space="preserve">HANINGE        </t>
  </si>
  <si>
    <t xml:space="preserve">TYRESÖ         </t>
  </si>
  <si>
    <t xml:space="preserve">UPPLANDS-BRO   </t>
  </si>
  <si>
    <t xml:space="preserve">NYKVARN        </t>
  </si>
  <si>
    <t xml:space="preserve">TÄBY           </t>
  </si>
  <si>
    <t xml:space="preserve">DANDERYD       </t>
  </si>
  <si>
    <t xml:space="preserve">SOLLENTUNA     </t>
  </si>
  <si>
    <t xml:space="preserve">STOCKHOLM      </t>
  </si>
  <si>
    <t xml:space="preserve">SÖDERTÄLJE     </t>
  </si>
  <si>
    <t xml:space="preserve">NACKA          </t>
  </si>
  <si>
    <t xml:space="preserve">SUNDBYBERG     </t>
  </si>
  <si>
    <t xml:space="preserve">SOLNA          </t>
  </si>
  <si>
    <t xml:space="preserve">LIDINGÖ        </t>
  </si>
  <si>
    <t xml:space="preserve">VAXHOLM        </t>
  </si>
  <si>
    <t xml:space="preserve">NORRTÄLJE      </t>
  </si>
  <si>
    <t xml:space="preserve">SIGTUNA        </t>
  </si>
  <si>
    <t xml:space="preserve">NYNÄSHAMN      </t>
  </si>
  <si>
    <t>03</t>
  </si>
  <si>
    <t xml:space="preserve">HÅBO           </t>
  </si>
  <si>
    <t xml:space="preserve">ÄLVKARLEBY     </t>
  </si>
  <si>
    <t xml:space="preserve">KNIVSTA        </t>
  </si>
  <si>
    <t xml:space="preserve">HEBY           </t>
  </si>
  <si>
    <t xml:space="preserve">TIERP          </t>
  </si>
  <si>
    <t xml:space="preserve">UPPSALA        </t>
  </si>
  <si>
    <t xml:space="preserve">ENKÖPING       </t>
  </si>
  <si>
    <t xml:space="preserve">ÖSTHAMMAR      </t>
  </si>
  <si>
    <t>04</t>
  </si>
  <si>
    <t xml:space="preserve">VINGÅKER       </t>
  </si>
  <si>
    <t xml:space="preserve">GNESTA         </t>
  </si>
  <si>
    <t xml:space="preserve">NYKÖPING       </t>
  </si>
  <si>
    <t xml:space="preserve">OXELÖSUND      </t>
  </si>
  <si>
    <t xml:space="preserve">FLEN           </t>
  </si>
  <si>
    <t xml:space="preserve">KATRINEHOLM    </t>
  </si>
  <si>
    <t xml:space="preserve">ESKILSTUNA     </t>
  </si>
  <si>
    <t xml:space="preserve">STRÄNGNÄS      </t>
  </si>
  <si>
    <t xml:space="preserve">TROSA          </t>
  </si>
  <si>
    <t>05</t>
  </si>
  <si>
    <t xml:space="preserve">ÖDESHÖG        </t>
  </si>
  <si>
    <t xml:space="preserve">YDRE           </t>
  </si>
  <si>
    <t xml:space="preserve">KINDA          </t>
  </si>
  <si>
    <t xml:space="preserve">BOXHOLM        </t>
  </si>
  <si>
    <t xml:space="preserve">ÅTVIDABERG     </t>
  </si>
  <si>
    <t xml:space="preserve">FINSPÅNG       </t>
  </si>
  <si>
    <t xml:space="preserve">VALDEMARSVIK   </t>
  </si>
  <si>
    <t xml:space="preserve">LINKÖPING      </t>
  </si>
  <si>
    <t xml:space="preserve">NORRKÖPING     </t>
  </si>
  <si>
    <t xml:space="preserve">SÖDERKÖPING    </t>
  </si>
  <si>
    <t xml:space="preserve">MOTALA         </t>
  </si>
  <si>
    <t xml:space="preserve">VADSTENA       </t>
  </si>
  <si>
    <t xml:space="preserve">MJÖLBY         </t>
  </si>
  <si>
    <t>06</t>
  </si>
  <si>
    <t xml:space="preserve">ANEBY          </t>
  </si>
  <si>
    <t xml:space="preserve">GNOSJÖ         </t>
  </si>
  <si>
    <t xml:space="preserve">MULLSJÖ        </t>
  </si>
  <si>
    <t xml:space="preserve">HABO           </t>
  </si>
  <si>
    <t xml:space="preserve">GISLAVED       </t>
  </si>
  <si>
    <t xml:space="preserve">VAGGERYD       </t>
  </si>
  <si>
    <t xml:space="preserve">JÖNKÖPING      </t>
  </si>
  <si>
    <t xml:space="preserve">NÄSSJÖ         </t>
  </si>
  <si>
    <t xml:space="preserve">VÄRNAMO        </t>
  </si>
  <si>
    <t xml:space="preserve">SÄVSJÖ         </t>
  </si>
  <si>
    <t xml:space="preserve">VETLANDA       </t>
  </si>
  <si>
    <t xml:space="preserve">EKSJÖ          </t>
  </si>
  <si>
    <t xml:space="preserve">TRANÅS         </t>
  </si>
  <si>
    <t>07</t>
  </si>
  <si>
    <t xml:space="preserve">UPPVIDINGE     </t>
  </si>
  <si>
    <t xml:space="preserve">LESSEBO        </t>
  </si>
  <si>
    <t xml:space="preserve">TINGSRYD       </t>
  </si>
  <si>
    <t xml:space="preserve">ALVESTA        </t>
  </si>
  <si>
    <t xml:space="preserve">ÄLMHULT        </t>
  </si>
  <si>
    <t xml:space="preserve">MARKARYD       </t>
  </si>
  <si>
    <t xml:space="preserve">VÄXJÖ          </t>
  </si>
  <si>
    <t xml:space="preserve">LJUNGBY        </t>
  </si>
  <si>
    <t>08</t>
  </si>
  <si>
    <t xml:space="preserve">HÖGSBY         </t>
  </si>
  <si>
    <t xml:space="preserve">TORSÅS         </t>
  </si>
  <si>
    <t xml:space="preserve">MÖRBYLÅNGA     </t>
  </si>
  <si>
    <t xml:space="preserve">HULTSFRED      </t>
  </si>
  <si>
    <t xml:space="preserve">MÖNSTERÅS      </t>
  </si>
  <si>
    <t xml:space="preserve">EMMABODA       </t>
  </si>
  <si>
    <t xml:space="preserve">KALMAR         </t>
  </si>
  <si>
    <t xml:space="preserve">NYBRO          </t>
  </si>
  <si>
    <t xml:space="preserve">OSKARSHAMN     </t>
  </si>
  <si>
    <t xml:space="preserve">VÄSTERVIK      </t>
  </si>
  <si>
    <t xml:space="preserve">VIMMERBY       </t>
  </si>
  <si>
    <t xml:space="preserve">BORGHOLM       </t>
  </si>
  <si>
    <t>09</t>
  </si>
  <si>
    <t xml:space="preserve">GOTLAND        </t>
  </si>
  <si>
    <t>10</t>
  </si>
  <si>
    <t xml:space="preserve">OLOFSTRÖM      </t>
  </si>
  <si>
    <t xml:space="preserve">KARLSKRONA     </t>
  </si>
  <si>
    <t xml:space="preserve">RONNEBY        </t>
  </si>
  <si>
    <t xml:space="preserve">KARLSHAMN      </t>
  </si>
  <si>
    <t xml:space="preserve">SÖLVESBORG     </t>
  </si>
  <si>
    <t>12</t>
  </si>
  <si>
    <t xml:space="preserve">SVALÖV         </t>
  </si>
  <si>
    <t xml:space="preserve">STAFFANSTORP   </t>
  </si>
  <si>
    <t xml:space="preserve">BURLÖV         </t>
  </si>
  <si>
    <t xml:space="preserve">VELLINGE       </t>
  </si>
  <si>
    <t xml:space="preserve">ÖSTRA GÖINGE   </t>
  </si>
  <si>
    <t xml:space="preserve">ÖRKELLJUNGA    </t>
  </si>
  <si>
    <t xml:space="preserve">BJUV           </t>
  </si>
  <si>
    <t xml:space="preserve">KÄVLINGE       </t>
  </si>
  <si>
    <t xml:space="preserve">LOMMA          </t>
  </si>
  <si>
    <t xml:space="preserve">SVEDALA        </t>
  </si>
  <si>
    <t xml:space="preserve">SKURUP         </t>
  </si>
  <si>
    <t xml:space="preserve">SJÖBO          </t>
  </si>
  <si>
    <t xml:space="preserve">HÖRBY          </t>
  </si>
  <si>
    <t xml:space="preserve">HÖÖR           </t>
  </si>
  <si>
    <t xml:space="preserve">TOMELILLA      </t>
  </si>
  <si>
    <t xml:space="preserve">BROMÖLLA       </t>
  </si>
  <si>
    <t xml:space="preserve">OSBY           </t>
  </si>
  <si>
    <t xml:space="preserve">PERSTORP       </t>
  </si>
  <si>
    <t xml:space="preserve">KLIPPAN        </t>
  </si>
  <si>
    <t xml:space="preserve">ÅSTORP         </t>
  </si>
  <si>
    <t xml:space="preserve">BÅSTAD         </t>
  </si>
  <si>
    <t xml:space="preserve">MALMÖ          </t>
  </si>
  <si>
    <t xml:space="preserve">LUND           </t>
  </si>
  <si>
    <t xml:space="preserve">LANDSKRONA     </t>
  </si>
  <si>
    <t xml:space="preserve">HELSINGBORG    </t>
  </si>
  <si>
    <t xml:space="preserve">HÖGANÄS        </t>
  </si>
  <si>
    <t xml:space="preserve">ESLÖV          </t>
  </si>
  <si>
    <t xml:space="preserve">YSTAD          </t>
  </si>
  <si>
    <t xml:space="preserve">TRELLEBORG     </t>
  </si>
  <si>
    <t xml:space="preserve">KRISTIANSTAD   </t>
  </si>
  <si>
    <t xml:space="preserve">SIMRISHAMN     </t>
  </si>
  <si>
    <t xml:space="preserve">ÄNGELHOLM      </t>
  </si>
  <si>
    <t xml:space="preserve">HÄSSLEHOLM     </t>
  </si>
  <si>
    <t>13</t>
  </si>
  <si>
    <t xml:space="preserve">HYLTE          </t>
  </si>
  <si>
    <t xml:space="preserve">HALMSTAD       </t>
  </si>
  <si>
    <t xml:space="preserve">LAHOLM         </t>
  </si>
  <si>
    <t xml:space="preserve">FALKENBERG     </t>
  </si>
  <si>
    <t xml:space="preserve">VARBERG        </t>
  </si>
  <si>
    <t xml:space="preserve">KUNGSBACKA     </t>
  </si>
  <si>
    <t>14</t>
  </si>
  <si>
    <t xml:space="preserve">HÄRRYDA        </t>
  </si>
  <si>
    <t xml:space="preserve">PARTILLE       </t>
  </si>
  <si>
    <t xml:space="preserve">ÖCKERÖ         </t>
  </si>
  <si>
    <t xml:space="preserve">STENUNGSUND    </t>
  </si>
  <si>
    <t xml:space="preserve">TJÖRN          </t>
  </si>
  <si>
    <t xml:space="preserve">ORUST          </t>
  </si>
  <si>
    <t xml:space="preserve">SOTENÄS        </t>
  </si>
  <si>
    <t xml:space="preserve">MUNKEDAL       </t>
  </si>
  <si>
    <t xml:space="preserve">TANUM          </t>
  </si>
  <si>
    <t xml:space="preserve">DALS-ED        </t>
  </si>
  <si>
    <t xml:space="preserve">FÄRGELANDA     </t>
  </si>
  <si>
    <t xml:space="preserve">ALE            </t>
  </si>
  <si>
    <t xml:space="preserve">LERUM          </t>
  </si>
  <si>
    <t xml:space="preserve">VÅRGÅRDA       </t>
  </si>
  <si>
    <t xml:space="preserve">BOLLEBYGD      </t>
  </si>
  <si>
    <t xml:space="preserve">GRÄSTORP       </t>
  </si>
  <si>
    <t xml:space="preserve">ESSUNGA        </t>
  </si>
  <si>
    <t xml:space="preserve">KARLSBORG      </t>
  </si>
  <si>
    <t xml:space="preserve">GULLSPÅNG      </t>
  </si>
  <si>
    <t xml:space="preserve">TRANEMO        </t>
  </si>
  <si>
    <t xml:space="preserve">BENGTSFORS     </t>
  </si>
  <si>
    <t xml:space="preserve">MELLERUD       </t>
  </si>
  <si>
    <t xml:space="preserve">LILLA EDET     </t>
  </si>
  <si>
    <t xml:space="preserve">MARK           </t>
  </si>
  <si>
    <t xml:space="preserve">SVENLJUNGA     </t>
  </si>
  <si>
    <t xml:space="preserve">HERRLJUNGA     </t>
  </si>
  <si>
    <t xml:space="preserve">VARA           </t>
  </si>
  <si>
    <t xml:space="preserve">GÖTENE         </t>
  </si>
  <si>
    <t xml:space="preserve">TIBRO          </t>
  </si>
  <si>
    <t xml:space="preserve">TÖREBODA       </t>
  </si>
  <si>
    <t xml:space="preserve">GÖTEBORG       </t>
  </si>
  <si>
    <t xml:space="preserve">MÖLNDAL        </t>
  </si>
  <si>
    <t xml:space="preserve">KUNGÄLV        </t>
  </si>
  <si>
    <t xml:space="preserve">LYSEKIL        </t>
  </si>
  <si>
    <t xml:space="preserve">UDDEVALLA      </t>
  </si>
  <si>
    <t xml:space="preserve">STRÖMSTAD      </t>
  </si>
  <si>
    <t xml:space="preserve">VÄNERSBORG     </t>
  </si>
  <si>
    <t xml:space="preserve">TROLLHÄTTAN    </t>
  </si>
  <si>
    <t xml:space="preserve">ALINGSÅS       </t>
  </si>
  <si>
    <t xml:space="preserve">BORÅS          </t>
  </si>
  <si>
    <t xml:space="preserve">ULRICEHAMN     </t>
  </si>
  <si>
    <t xml:space="preserve">ÅMÅL           </t>
  </si>
  <si>
    <t xml:space="preserve">MARIESTAD      </t>
  </si>
  <si>
    <t xml:space="preserve">LIDKÖPING      </t>
  </si>
  <si>
    <t xml:space="preserve">SKARA          </t>
  </si>
  <si>
    <t xml:space="preserve">SKÖVDE         </t>
  </si>
  <si>
    <t xml:space="preserve">HJO            </t>
  </si>
  <si>
    <t xml:space="preserve">TIDAHOLM       </t>
  </si>
  <si>
    <t xml:space="preserve">FALKÖPING      </t>
  </si>
  <si>
    <t>17</t>
  </si>
  <si>
    <t xml:space="preserve">KIL            </t>
  </si>
  <si>
    <t xml:space="preserve">EDA            </t>
  </si>
  <si>
    <t xml:space="preserve">TORSBY         </t>
  </si>
  <si>
    <t xml:space="preserve">STORFORS       </t>
  </si>
  <si>
    <t xml:space="preserve">HAMMARÖ        </t>
  </si>
  <si>
    <t xml:space="preserve">MUNKFORS       </t>
  </si>
  <si>
    <t xml:space="preserve">FORSHAGA       </t>
  </si>
  <si>
    <t xml:space="preserve">GRUMS          </t>
  </si>
  <si>
    <t xml:space="preserve">ÅRJÄNG         </t>
  </si>
  <si>
    <t xml:space="preserve">SUNNE          </t>
  </si>
  <si>
    <t xml:space="preserve">KARLSTAD       </t>
  </si>
  <si>
    <t xml:space="preserve">KRISTINEHAMN   </t>
  </si>
  <si>
    <t xml:space="preserve">FILIPSTAD      </t>
  </si>
  <si>
    <t xml:space="preserve">HAGFORS        </t>
  </si>
  <si>
    <t xml:space="preserve">ARVIKA         </t>
  </si>
  <si>
    <t xml:space="preserve">SÄFFLE         </t>
  </si>
  <si>
    <t>18</t>
  </si>
  <si>
    <t xml:space="preserve">LEKEBERG       </t>
  </si>
  <si>
    <t xml:space="preserve">LAXÅ           </t>
  </si>
  <si>
    <t xml:space="preserve">HALLSBERG      </t>
  </si>
  <si>
    <t xml:space="preserve">DEGERFORS      </t>
  </si>
  <si>
    <t xml:space="preserve">HÄLLEFORS      </t>
  </si>
  <si>
    <t xml:space="preserve">LJUSNARSBERG   </t>
  </si>
  <si>
    <t xml:space="preserve">ÖREBRO         </t>
  </si>
  <si>
    <t xml:space="preserve">KUMLA          </t>
  </si>
  <si>
    <t xml:space="preserve">ASKERSUND      </t>
  </si>
  <si>
    <t xml:space="preserve">KARLSKOGA      </t>
  </si>
  <si>
    <t xml:space="preserve">NORA           </t>
  </si>
  <si>
    <t xml:space="preserve">LINDESBERG     </t>
  </si>
  <si>
    <t>19</t>
  </si>
  <si>
    <t>SKINNSKATTEBERG</t>
  </si>
  <si>
    <t xml:space="preserve">SURAHAMMAR     </t>
  </si>
  <si>
    <t xml:space="preserve">KUNGSÖR        </t>
  </si>
  <si>
    <t xml:space="preserve">HALLSTAHAMMAR  </t>
  </si>
  <si>
    <t xml:space="preserve">NORBERG        </t>
  </si>
  <si>
    <t xml:space="preserve">VÄSTERÅS       </t>
  </si>
  <si>
    <t xml:space="preserve">SALA           </t>
  </si>
  <si>
    <t xml:space="preserve">FAGERSTA       </t>
  </si>
  <si>
    <t xml:space="preserve">KÖPING         </t>
  </si>
  <si>
    <t xml:space="preserve">ARBOGA         </t>
  </si>
  <si>
    <t>20</t>
  </si>
  <si>
    <t xml:space="preserve">VANSBRO        </t>
  </si>
  <si>
    <t xml:space="preserve">MALUNG         </t>
  </si>
  <si>
    <t xml:space="preserve">GAGNEF         </t>
  </si>
  <si>
    <t xml:space="preserve">LEKSAND        </t>
  </si>
  <si>
    <t xml:space="preserve">RÄTTVIK        </t>
  </si>
  <si>
    <t xml:space="preserve">ORSA           </t>
  </si>
  <si>
    <t xml:space="preserve">ÄLVDALEN       </t>
  </si>
  <si>
    <t xml:space="preserve">SMEDJEBACKEN   </t>
  </si>
  <si>
    <t xml:space="preserve">MORA           </t>
  </si>
  <si>
    <t xml:space="preserve">FALUN          </t>
  </si>
  <si>
    <t xml:space="preserve">BORLÄNGE       </t>
  </si>
  <si>
    <t xml:space="preserve">SÄTER          </t>
  </si>
  <si>
    <t xml:space="preserve">HEDEMORA       </t>
  </si>
  <si>
    <t xml:space="preserve">AVESTA         </t>
  </si>
  <si>
    <t xml:space="preserve">LUDVIKA        </t>
  </si>
  <si>
    <t>21</t>
  </si>
  <si>
    <t xml:space="preserve">OCKELBO        </t>
  </si>
  <si>
    <t xml:space="preserve">HOFORS         </t>
  </si>
  <si>
    <t xml:space="preserve">OVANÅKER       </t>
  </si>
  <si>
    <t xml:space="preserve">NORDANSTIG     </t>
  </si>
  <si>
    <t xml:space="preserve">LJUSDAL        </t>
  </si>
  <si>
    <t xml:space="preserve">GÄVLE          </t>
  </si>
  <si>
    <t xml:space="preserve">SANDVIKEN      </t>
  </si>
  <si>
    <t xml:space="preserve">SÖDERHAMN      </t>
  </si>
  <si>
    <t xml:space="preserve">BOLLNÄS        </t>
  </si>
  <si>
    <t xml:space="preserve">HUDIKSVALL     </t>
  </si>
  <si>
    <t>22</t>
  </si>
  <si>
    <t xml:space="preserve">ÅNGE           </t>
  </si>
  <si>
    <t xml:space="preserve">TIMRÅ          </t>
  </si>
  <si>
    <t xml:space="preserve">HÄRNÖSAND      </t>
  </si>
  <si>
    <t xml:space="preserve">SUNDSVALL      </t>
  </si>
  <si>
    <t xml:space="preserve">KRAMFORS       </t>
  </si>
  <si>
    <t xml:space="preserve">SOLLEFTEÅ      </t>
  </si>
  <si>
    <t xml:space="preserve">ÖRNSKÖLDSVIK   </t>
  </si>
  <si>
    <t>23</t>
  </si>
  <si>
    <t xml:space="preserve">RAGUNDA        </t>
  </si>
  <si>
    <t xml:space="preserve">BRÄCKE         </t>
  </si>
  <si>
    <t xml:space="preserve">KROKOM         </t>
  </si>
  <si>
    <t xml:space="preserve">STRÖMSUND      </t>
  </si>
  <si>
    <t xml:space="preserve">ÅRE            </t>
  </si>
  <si>
    <t xml:space="preserve">BERG           </t>
  </si>
  <si>
    <t xml:space="preserve">HÄRJEDALEN     </t>
  </si>
  <si>
    <t xml:space="preserve">ÖSTERSUND      </t>
  </si>
  <si>
    <t>24</t>
  </si>
  <si>
    <t xml:space="preserve">NORDMALING     </t>
  </si>
  <si>
    <t xml:space="preserve">BJURHOLM       </t>
  </si>
  <si>
    <t xml:space="preserve">VINDELN        </t>
  </si>
  <si>
    <t xml:space="preserve">ROBERTSFORS    </t>
  </si>
  <si>
    <t xml:space="preserve">NORSJÖ         </t>
  </si>
  <si>
    <t xml:space="preserve">MALÅ           </t>
  </si>
  <si>
    <t xml:space="preserve">STORUMAN       </t>
  </si>
  <si>
    <t xml:space="preserve">SORSELE        </t>
  </si>
  <si>
    <t xml:space="preserve">DOROTEA        </t>
  </si>
  <si>
    <t xml:space="preserve">VÄNNÄS         </t>
  </si>
  <si>
    <t xml:space="preserve">VILHELMINA     </t>
  </si>
  <si>
    <t xml:space="preserve">ÅSELE          </t>
  </si>
  <si>
    <t xml:space="preserve">UMEÅ           </t>
  </si>
  <si>
    <t xml:space="preserve">LYCKSELE       </t>
  </si>
  <si>
    <t xml:space="preserve">SKELLEFTEÅ     </t>
  </si>
  <si>
    <t>25</t>
  </si>
  <si>
    <t xml:space="preserve">ARVIDSJAUR     </t>
  </si>
  <si>
    <t xml:space="preserve">ARJEPLOG       </t>
  </si>
  <si>
    <t xml:space="preserve">JOKKMOKK       </t>
  </si>
  <si>
    <t xml:space="preserve">ÖVERKALIX      </t>
  </si>
  <si>
    <t xml:space="preserve">KALIX          </t>
  </si>
  <si>
    <t xml:space="preserve">ÖVERTORNEÅ     </t>
  </si>
  <si>
    <t xml:space="preserve">PAJALA         </t>
  </si>
  <si>
    <t xml:space="preserve">GÄLLIVARE      </t>
  </si>
  <si>
    <t xml:space="preserve">ÄLVSBYN        </t>
  </si>
  <si>
    <t xml:space="preserve">LULEÅ          </t>
  </si>
  <si>
    <t xml:space="preserve">PITEÅ          </t>
  </si>
  <si>
    <t xml:space="preserve">BODEN          </t>
  </si>
  <si>
    <t xml:space="preserve">HAPARANDA      </t>
  </si>
  <si>
    <t xml:space="preserve">KIRUNA         </t>
  </si>
  <si>
    <t>andel</t>
  </si>
  <si>
    <t>Totalt antal nyreg</t>
  </si>
  <si>
    <t>Riket</t>
  </si>
  <si>
    <t>01 STOCKHOLMS LÄN</t>
  </si>
  <si>
    <t>03 UPPSALA LÄN</t>
  </si>
  <si>
    <t>04 SÖDERMANLANDS LÄN</t>
  </si>
  <si>
    <t>05 ÖSTERGÖTLANDS LÄN</t>
  </si>
  <si>
    <t>06 JÖNKÖPINGS LÄN</t>
  </si>
  <si>
    <t>07 KRONOBERGS LÄN</t>
  </si>
  <si>
    <t>08 KALMAR LÄN</t>
  </si>
  <si>
    <t>09 GOTLANDS LÄN</t>
  </si>
  <si>
    <t>10 BLEKINGE LÄN</t>
  </si>
  <si>
    <t>12 SKÅNE LÄN</t>
  </si>
  <si>
    <t>13 HALLANDS LÄN</t>
  </si>
  <si>
    <t>14 VÄSTRA GÖTALANDS LÄN</t>
  </si>
  <si>
    <t>17 VÄRMLANDS LÄN</t>
  </si>
  <si>
    <t>18 ÖREBRO LÄN</t>
  </si>
  <si>
    <t>19 VÄSTMANLANDS LÄN</t>
  </si>
  <si>
    <t>20 DALARNAS LÄN</t>
  </si>
  <si>
    <t>21 GÄVLEBORGS LÄN</t>
  </si>
  <si>
    <t>22 VÄSTERNORRLANDS LÄN</t>
  </si>
  <si>
    <t>23 JÄMTLANDS LÄN</t>
  </si>
  <si>
    <t>24 VÄSTERBOTTENS LÄN</t>
  </si>
  <si>
    <t>25 NORRBOTTENS LÄN</t>
  </si>
  <si>
    <t>Årsskiftet 2013/2014</t>
  </si>
  <si>
    <t>Årsskiftet 2014/2015</t>
  </si>
  <si>
    <t>Årsskiftet 2015/2016</t>
  </si>
  <si>
    <t>Miljöbilar enligt definitionen för skattebefrielse i Vägtrafiklagen 2006:227 före redpektive efter 1 januari 2013 (MB2013)</t>
  </si>
  <si>
    <t>MB2007 klassas inte längre som miljöbil och får heller ingen skattebefrielse och redovisas inte längre i Vägtrafikregistret</t>
  </si>
  <si>
    <t>Tabell 4. Nyregistrerade miljöbilar under respektive år och som finns kvar i beståndet vid årsskiftet 2013/2014, 2014/2015, 2015/2016, 2016/2017 respektive 2017/2018</t>
  </si>
  <si>
    <t>Årsskiftet 2016/2017</t>
  </si>
  <si>
    <t>Årsskiftet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</si>
</sst>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5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3" fontId="0" fillId="0" borderId="0" xfId="0" applyNumberFormat="1" applyFill="1"/>
    <xf numFmtId="3" fontId="0" fillId="0" borderId="0" xfId="0" applyNumberFormat="1"/>
    <xf numFmtId="3" fontId="2" fillId="0" borderId="0" xfId="1" applyNumberFormat="1" applyFont="1" applyBorder="1" applyAlignment="1"/>
    <xf numFmtId="0" fontId="3" fillId="0" borderId="0" xfId="0" applyFont="1"/>
    <xf numFmtId="0" fontId="0" fillId="0" borderId="1" xfId="0" applyBorder="1"/>
    <xf numFmtId="164" fontId="1" fillId="0" borderId="2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3" fontId="2" fillId="0" borderId="1" xfId="1" applyNumberFormat="1" applyFont="1" applyBorder="1" applyAlignment="1"/>
    <xf numFmtId="164" fontId="1" fillId="0" borderId="4" xfId="0" applyNumberFormat="1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10" xfId="0" applyBorder="1"/>
    <xf numFmtId="0" fontId="0" fillId="0" borderId="9" xfId="0" applyBorder="1"/>
    <xf numFmtId="3" fontId="0" fillId="2" borderId="10" xfId="0" applyNumberFormat="1" applyFill="1" applyBorder="1"/>
    <xf numFmtId="3" fontId="4" fillId="2" borderId="9" xfId="0" applyNumberFormat="1" applyFont="1" applyFill="1" applyBorder="1"/>
    <xf numFmtId="3" fontId="0" fillId="2" borderId="11" xfId="0" applyNumberFormat="1" applyFill="1" applyBorder="1"/>
    <xf numFmtId="3" fontId="0" fillId="2" borderId="3" xfId="0" applyNumberFormat="1" applyFill="1" applyBorder="1"/>
    <xf numFmtId="9" fontId="4" fillId="2" borderId="1" xfId="2" applyFont="1" applyFill="1" applyBorder="1"/>
    <xf numFmtId="3" fontId="0" fillId="2" borderId="7" xfId="0" applyNumberFormat="1" applyFill="1" applyBorder="1"/>
    <xf numFmtId="3" fontId="0" fillId="2" borderId="4" xfId="0" applyNumberFormat="1" applyFont="1" applyFill="1" applyBorder="1"/>
    <xf numFmtId="9" fontId="4" fillId="2" borderId="5" xfId="2" applyFont="1" applyFill="1" applyBorder="1"/>
    <xf numFmtId="3" fontId="0" fillId="2" borderId="6" xfId="0" applyNumberFormat="1" applyFont="1" applyFill="1" applyBorder="1"/>
    <xf numFmtId="3" fontId="0" fillId="2" borderId="2" xfId="0" applyNumberFormat="1" applyFont="1" applyFill="1" applyBorder="1"/>
    <xf numFmtId="9" fontId="4" fillId="2" borderId="0" xfId="2" applyFont="1" applyFill="1" applyBorder="1"/>
    <xf numFmtId="3" fontId="0" fillId="2" borderId="8" xfId="0" applyNumberFormat="1" applyFont="1" applyFill="1" applyBorder="1"/>
    <xf numFmtId="3" fontId="0" fillId="2" borderId="3" xfId="0" applyNumberFormat="1" applyFont="1" applyFill="1" applyBorder="1"/>
    <xf numFmtId="3" fontId="0" fillId="2" borderId="7" xfId="0" applyNumberFormat="1" applyFont="1" applyFill="1" applyBorder="1"/>
    <xf numFmtId="3" fontId="0" fillId="2" borderId="2" xfId="0" applyNumberFormat="1" applyFill="1" applyBorder="1"/>
    <xf numFmtId="3" fontId="0" fillId="2" borderId="8" xfId="0" applyNumberFormat="1" applyFill="1" applyBorder="1"/>
    <xf numFmtId="3" fontId="0" fillId="3" borderId="10" xfId="0" applyNumberFormat="1" applyFill="1" applyBorder="1"/>
    <xf numFmtId="3" fontId="4" fillId="3" borderId="9" xfId="0" applyNumberFormat="1" applyFont="1" applyFill="1" applyBorder="1"/>
    <xf numFmtId="3" fontId="0" fillId="3" borderId="11" xfId="0" applyNumberFormat="1" applyFill="1" applyBorder="1"/>
    <xf numFmtId="3" fontId="0" fillId="3" borderId="3" xfId="0" applyNumberFormat="1" applyFill="1" applyBorder="1"/>
    <xf numFmtId="9" fontId="4" fillId="3" borderId="1" xfId="2" applyFont="1" applyFill="1" applyBorder="1"/>
    <xf numFmtId="3" fontId="0" fillId="3" borderId="7" xfId="0" applyNumberFormat="1" applyFill="1" applyBorder="1"/>
    <xf numFmtId="3" fontId="0" fillId="3" borderId="4" xfId="0" applyNumberFormat="1" applyFont="1" applyFill="1" applyBorder="1"/>
    <xf numFmtId="9" fontId="4" fillId="3" borderId="5" xfId="2" applyFont="1" applyFill="1" applyBorder="1"/>
    <xf numFmtId="3" fontId="0" fillId="3" borderId="6" xfId="0" applyNumberFormat="1" applyFont="1" applyFill="1" applyBorder="1"/>
    <xf numFmtId="3" fontId="0" fillId="3" borderId="2" xfId="0" applyNumberFormat="1" applyFont="1" applyFill="1" applyBorder="1"/>
    <xf numFmtId="9" fontId="4" fillId="3" borderId="0" xfId="2" applyFont="1" applyFill="1" applyBorder="1"/>
    <xf numFmtId="3" fontId="0" fillId="3" borderId="8" xfId="0" applyNumberFormat="1" applyFont="1" applyFill="1" applyBorder="1"/>
    <xf numFmtId="3" fontId="0" fillId="3" borderId="4" xfId="0" applyNumberFormat="1" applyFill="1" applyBorder="1"/>
    <xf numFmtId="3" fontId="0" fillId="3" borderId="6" xfId="0" applyNumberFormat="1" applyFill="1" applyBorder="1"/>
    <xf numFmtId="3" fontId="0" fillId="3" borderId="2" xfId="0" applyNumberFormat="1" applyFill="1" applyBorder="1"/>
    <xf numFmtId="3" fontId="0" fillId="3" borderId="8" xfId="0" applyNumberFormat="1" applyFill="1" applyBorder="1"/>
    <xf numFmtId="3" fontId="4" fillId="4" borderId="9" xfId="0" applyNumberFormat="1" applyFont="1" applyFill="1" applyBorder="1"/>
    <xf numFmtId="3" fontId="0" fillId="4" borderId="11" xfId="0" applyNumberFormat="1" applyFill="1" applyBorder="1"/>
    <xf numFmtId="9" fontId="4" fillId="4" borderId="1" xfId="2" applyFont="1" applyFill="1" applyBorder="1"/>
    <xf numFmtId="3" fontId="0" fillId="4" borderId="7" xfId="0" applyNumberFormat="1" applyFill="1" applyBorder="1"/>
    <xf numFmtId="9" fontId="4" fillId="4" borderId="0" xfId="2" applyFont="1" applyFill="1" applyBorder="1"/>
    <xf numFmtId="3" fontId="0" fillId="4" borderId="0" xfId="0" applyNumberFormat="1" applyFill="1" applyBorder="1"/>
    <xf numFmtId="3" fontId="0" fillId="4" borderId="0" xfId="0" applyNumberFormat="1" applyFont="1" applyFill="1" applyBorder="1"/>
    <xf numFmtId="3" fontId="0" fillId="4" borderId="9" xfId="0" applyNumberFormat="1" applyFill="1" applyBorder="1"/>
    <xf numFmtId="9" fontId="4" fillId="4" borderId="9" xfId="2" applyFont="1" applyFill="1" applyBorder="1"/>
    <xf numFmtId="3" fontId="0" fillId="4" borderId="8" xfId="0" applyNumberFormat="1" applyFont="1" applyFill="1" applyBorder="1"/>
    <xf numFmtId="3" fontId="0" fillId="4" borderId="8" xfId="0" applyNumberFormat="1" applyFill="1" applyBorder="1"/>
    <xf numFmtId="3" fontId="0" fillId="4" borderId="1" xfId="0" applyNumberFormat="1" applyFont="1" applyFill="1" applyBorder="1"/>
    <xf numFmtId="3" fontId="0" fillId="4" borderId="7" xfId="0" applyNumberFormat="1" applyFont="1" applyFill="1" applyBorder="1"/>
    <xf numFmtId="3" fontId="0" fillId="4" borderId="1" xfId="0" applyNumberFormat="1" applyFill="1" applyBorder="1"/>
    <xf numFmtId="3" fontId="4" fillId="5" borderId="9" xfId="0" applyNumberFormat="1" applyFont="1" applyFill="1" applyBorder="1"/>
    <xf numFmtId="3" fontId="0" fillId="5" borderId="11" xfId="0" applyNumberFormat="1" applyFill="1" applyBorder="1"/>
    <xf numFmtId="9" fontId="4" fillId="5" borderId="1" xfId="2" applyFont="1" applyFill="1" applyBorder="1"/>
    <xf numFmtId="9" fontId="4" fillId="5" borderId="5" xfId="2" applyFont="1" applyFill="1" applyBorder="1"/>
    <xf numFmtId="9" fontId="4" fillId="5" borderId="0" xfId="2" applyFont="1" applyFill="1" applyBorder="1"/>
    <xf numFmtId="3" fontId="0" fillId="5" borderId="10" xfId="0" applyNumberFormat="1" applyFill="1" applyBorder="1"/>
    <xf numFmtId="3" fontId="0" fillId="5" borderId="4" xfId="0" applyNumberFormat="1" applyFont="1" applyFill="1" applyBorder="1"/>
    <xf numFmtId="3" fontId="0" fillId="5" borderId="6" xfId="0" applyNumberFormat="1" applyFont="1" applyFill="1" applyBorder="1"/>
    <xf numFmtId="3" fontId="0" fillId="5" borderId="2" xfId="0" applyNumberFormat="1" applyFont="1" applyFill="1" applyBorder="1"/>
    <xf numFmtId="3" fontId="0" fillId="5" borderId="8" xfId="0" applyNumberFormat="1" applyFont="1" applyFill="1" applyBorder="1"/>
    <xf numFmtId="3" fontId="0" fillId="5" borderId="3" xfId="0" applyNumberFormat="1" applyFont="1" applyFill="1" applyBorder="1"/>
    <xf numFmtId="3" fontId="0" fillId="5" borderId="7" xfId="0" applyNumberFormat="1" applyFont="1" applyFill="1" applyBorder="1"/>
    <xf numFmtId="3" fontId="0" fillId="5" borderId="2" xfId="0" applyNumberFormat="1" applyFill="1" applyBorder="1"/>
    <xf numFmtId="3" fontId="0" fillId="5" borderId="8" xfId="0" applyNumberFormat="1" applyFill="1" applyBorder="1"/>
    <xf numFmtId="3" fontId="0" fillId="5" borderId="3" xfId="0" applyNumberFormat="1" applyFill="1" applyBorder="1"/>
    <xf numFmtId="3" fontId="0" fillId="5" borderId="7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3" fontId="0" fillId="6" borderId="10" xfId="0" applyNumberFormat="1" applyFill="1" applyBorder="1"/>
    <xf numFmtId="3" fontId="4" fillId="6" borderId="9" xfId="0" applyNumberFormat="1" applyFont="1" applyFill="1" applyBorder="1"/>
    <xf numFmtId="3" fontId="0" fillId="6" borderId="11" xfId="0" applyNumberFormat="1" applyFill="1" applyBorder="1"/>
    <xf numFmtId="9" fontId="4" fillId="6" borderId="1" xfId="2" applyFont="1" applyFill="1" applyBorder="1"/>
    <xf numFmtId="3" fontId="0" fillId="6" borderId="4" xfId="0" applyNumberFormat="1" applyFont="1" applyFill="1" applyBorder="1"/>
    <xf numFmtId="9" fontId="4" fillId="6" borderId="5" xfId="2" applyFont="1" applyFill="1" applyBorder="1"/>
    <xf numFmtId="3" fontId="0" fillId="6" borderId="6" xfId="0" applyNumberFormat="1" applyFont="1" applyFill="1" applyBorder="1"/>
    <xf numFmtId="3" fontId="0" fillId="6" borderId="2" xfId="0" applyNumberFormat="1" applyFont="1" applyFill="1" applyBorder="1"/>
    <xf numFmtId="9" fontId="4" fillId="6" borderId="0" xfId="2" applyFont="1" applyFill="1" applyBorder="1"/>
    <xf numFmtId="3" fontId="0" fillId="6" borderId="8" xfId="0" applyNumberFormat="1" applyFont="1" applyFill="1" applyBorder="1"/>
    <xf numFmtId="3" fontId="0" fillId="6" borderId="3" xfId="0" applyNumberFormat="1" applyFont="1" applyFill="1" applyBorder="1"/>
    <xf numFmtId="3" fontId="0" fillId="6" borderId="7" xfId="0" applyNumberFormat="1" applyFont="1" applyFill="1" applyBorder="1"/>
    <xf numFmtId="3" fontId="0" fillId="6" borderId="2" xfId="0" applyNumberFormat="1" applyFill="1" applyBorder="1"/>
    <xf numFmtId="3" fontId="0" fillId="6" borderId="8" xfId="0" applyNumberFormat="1" applyFill="1" applyBorder="1"/>
    <xf numFmtId="3" fontId="0" fillId="6" borderId="3" xfId="0" applyNumberFormat="1" applyFill="1" applyBorder="1"/>
    <xf numFmtId="3" fontId="0" fillId="6" borderId="7" xfId="0" applyNumberFormat="1" applyFill="1" applyBorder="1"/>
  </cellXfs>
  <cellStyles count="3">
    <cellStyle name="Normal" xfId="0" builtinId="0"/>
    <cellStyle name="Normal 2" xfId="1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72390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200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produktion/2100_V&#228;gtrafik/Fordon/Fordon%20i%20l&#228;n%20och%20kommuner/2013_2014/Fordon%20i%20l&#228;n%20och%20kommuner%202013_2014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Till läsaren"/>
      <sheetName val="RSK-Tabell 1_2013"/>
      <sheetName val="RSK-Tabell 2_2013"/>
      <sheetName val="RSK-Tabell 3 2013"/>
      <sheetName val="RSK-Tabell 4 201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325"/>
  <sheetViews>
    <sheetView tabSelected="1" zoomScaleNormal="100" workbookViewId="0">
      <selection activeCell="A6" sqref="A6"/>
    </sheetView>
  </sheetViews>
  <sheetFormatPr defaultRowHeight="12.75" x14ac:dyDescent="0.2"/>
  <cols>
    <col min="1" max="1" width="4.5703125" customWidth="1"/>
    <col min="2" max="2" width="27.5703125" bestFit="1" customWidth="1"/>
    <col min="3" max="4" width="9.7109375" style="1" customWidth="1"/>
    <col min="5" max="5" width="15.42578125" style="2" bestFit="1" customWidth="1"/>
    <col min="6" max="7" width="9.7109375" customWidth="1"/>
    <col min="8" max="8" width="15.42578125" bestFit="1" customWidth="1"/>
    <col min="9" max="10" width="9.7109375" customWidth="1"/>
    <col min="11" max="11" width="15.42578125" bestFit="1" customWidth="1"/>
    <col min="12" max="13" width="9.7109375" customWidth="1"/>
    <col min="14" max="14" width="15.42578125" bestFit="1" customWidth="1"/>
    <col min="15" max="16" width="9.7109375" customWidth="1"/>
    <col min="17" max="17" width="15.42578125" bestFit="1" customWidth="1"/>
    <col min="18" max="256" width="12.5703125" customWidth="1"/>
    <col min="257" max="258" width="4.5703125" customWidth="1"/>
    <col min="259" max="261" width="17.140625" customWidth="1"/>
    <col min="262" max="512" width="12.5703125" customWidth="1"/>
    <col min="513" max="514" width="4.5703125" customWidth="1"/>
    <col min="515" max="517" width="17.140625" customWidth="1"/>
    <col min="518" max="768" width="12.5703125" customWidth="1"/>
    <col min="769" max="770" width="4.5703125" customWidth="1"/>
    <col min="771" max="773" width="17.140625" customWidth="1"/>
    <col min="774" max="1024" width="12.5703125" customWidth="1"/>
    <col min="1025" max="1026" width="4.5703125" customWidth="1"/>
    <col min="1027" max="1029" width="17.140625" customWidth="1"/>
    <col min="1030" max="1280" width="12.5703125" customWidth="1"/>
    <col min="1281" max="1282" width="4.5703125" customWidth="1"/>
    <col min="1283" max="1285" width="17.140625" customWidth="1"/>
    <col min="1286" max="1536" width="12.5703125" customWidth="1"/>
    <col min="1537" max="1538" width="4.5703125" customWidth="1"/>
    <col min="1539" max="1541" width="17.140625" customWidth="1"/>
    <col min="1542" max="1792" width="12.5703125" customWidth="1"/>
    <col min="1793" max="1794" width="4.5703125" customWidth="1"/>
    <col min="1795" max="1797" width="17.140625" customWidth="1"/>
    <col min="1798" max="2048" width="12.5703125" customWidth="1"/>
    <col min="2049" max="2050" width="4.5703125" customWidth="1"/>
    <col min="2051" max="2053" width="17.140625" customWidth="1"/>
    <col min="2054" max="2304" width="12.5703125" customWidth="1"/>
    <col min="2305" max="2306" width="4.5703125" customWidth="1"/>
    <col min="2307" max="2309" width="17.140625" customWidth="1"/>
    <col min="2310" max="2560" width="12.5703125" customWidth="1"/>
    <col min="2561" max="2562" width="4.5703125" customWidth="1"/>
    <col min="2563" max="2565" width="17.140625" customWidth="1"/>
    <col min="2566" max="2816" width="12.5703125" customWidth="1"/>
    <col min="2817" max="2818" width="4.5703125" customWidth="1"/>
    <col min="2819" max="2821" width="17.140625" customWidth="1"/>
    <col min="2822" max="3072" width="12.5703125" customWidth="1"/>
    <col min="3073" max="3074" width="4.5703125" customWidth="1"/>
    <col min="3075" max="3077" width="17.140625" customWidth="1"/>
    <col min="3078" max="3328" width="12.5703125" customWidth="1"/>
    <col min="3329" max="3330" width="4.5703125" customWidth="1"/>
    <col min="3331" max="3333" width="17.140625" customWidth="1"/>
    <col min="3334" max="3584" width="12.5703125" customWidth="1"/>
    <col min="3585" max="3586" width="4.5703125" customWidth="1"/>
    <col min="3587" max="3589" width="17.140625" customWidth="1"/>
    <col min="3590" max="3840" width="12.5703125" customWidth="1"/>
    <col min="3841" max="3842" width="4.5703125" customWidth="1"/>
    <col min="3843" max="3845" width="17.140625" customWidth="1"/>
    <col min="3846" max="4096" width="12.5703125" customWidth="1"/>
    <col min="4097" max="4098" width="4.5703125" customWidth="1"/>
    <col min="4099" max="4101" width="17.140625" customWidth="1"/>
    <col min="4102" max="4352" width="12.5703125" customWidth="1"/>
    <col min="4353" max="4354" width="4.5703125" customWidth="1"/>
    <col min="4355" max="4357" width="17.140625" customWidth="1"/>
    <col min="4358" max="4608" width="12.5703125" customWidth="1"/>
    <col min="4609" max="4610" width="4.5703125" customWidth="1"/>
    <col min="4611" max="4613" width="17.140625" customWidth="1"/>
    <col min="4614" max="4864" width="12.5703125" customWidth="1"/>
    <col min="4865" max="4866" width="4.5703125" customWidth="1"/>
    <col min="4867" max="4869" width="17.140625" customWidth="1"/>
    <col min="4870" max="5120" width="12.5703125" customWidth="1"/>
    <col min="5121" max="5122" width="4.5703125" customWidth="1"/>
    <col min="5123" max="5125" width="17.140625" customWidth="1"/>
    <col min="5126" max="5376" width="12.5703125" customWidth="1"/>
    <col min="5377" max="5378" width="4.5703125" customWidth="1"/>
    <col min="5379" max="5381" width="17.140625" customWidth="1"/>
    <col min="5382" max="5632" width="12.5703125" customWidth="1"/>
    <col min="5633" max="5634" width="4.5703125" customWidth="1"/>
    <col min="5635" max="5637" width="17.140625" customWidth="1"/>
    <col min="5638" max="5888" width="12.5703125" customWidth="1"/>
    <col min="5889" max="5890" width="4.5703125" customWidth="1"/>
    <col min="5891" max="5893" width="17.140625" customWidth="1"/>
    <col min="5894" max="6144" width="12.5703125" customWidth="1"/>
    <col min="6145" max="6146" width="4.5703125" customWidth="1"/>
    <col min="6147" max="6149" width="17.140625" customWidth="1"/>
    <col min="6150" max="6400" width="12.5703125" customWidth="1"/>
    <col min="6401" max="6402" width="4.5703125" customWidth="1"/>
    <col min="6403" max="6405" width="17.140625" customWidth="1"/>
    <col min="6406" max="6656" width="12.5703125" customWidth="1"/>
    <col min="6657" max="6658" width="4.5703125" customWidth="1"/>
    <col min="6659" max="6661" width="17.140625" customWidth="1"/>
    <col min="6662" max="6912" width="12.5703125" customWidth="1"/>
    <col min="6913" max="6914" width="4.5703125" customWidth="1"/>
    <col min="6915" max="6917" width="17.140625" customWidth="1"/>
    <col min="6918" max="7168" width="12.5703125" customWidth="1"/>
    <col min="7169" max="7170" width="4.5703125" customWidth="1"/>
    <col min="7171" max="7173" width="17.140625" customWidth="1"/>
    <col min="7174" max="7424" width="12.5703125" customWidth="1"/>
    <col min="7425" max="7426" width="4.5703125" customWidth="1"/>
    <col min="7427" max="7429" width="17.140625" customWidth="1"/>
    <col min="7430" max="7680" width="12.5703125" customWidth="1"/>
    <col min="7681" max="7682" width="4.5703125" customWidth="1"/>
    <col min="7683" max="7685" width="17.140625" customWidth="1"/>
    <col min="7686" max="7936" width="12.5703125" customWidth="1"/>
    <col min="7937" max="7938" width="4.5703125" customWidth="1"/>
    <col min="7939" max="7941" width="17.140625" customWidth="1"/>
    <col min="7942" max="8192" width="12.5703125" customWidth="1"/>
    <col min="8193" max="8194" width="4.5703125" customWidth="1"/>
    <col min="8195" max="8197" width="17.140625" customWidth="1"/>
    <col min="8198" max="8448" width="12.5703125" customWidth="1"/>
    <col min="8449" max="8450" width="4.5703125" customWidth="1"/>
    <col min="8451" max="8453" width="17.140625" customWidth="1"/>
    <col min="8454" max="8704" width="12.5703125" customWidth="1"/>
    <col min="8705" max="8706" width="4.5703125" customWidth="1"/>
    <col min="8707" max="8709" width="17.140625" customWidth="1"/>
    <col min="8710" max="8960" width="12.5703125" customWidth="1"/>
    <col min="8961" max="8962" width="4.5703125" customWidth="1"/>
    <col min="8963" max="8965" width="17.140625" customWidth="1"/>
    <col min="8966" max="9216" width="12.5703125" customWidth="1"/>
    <col min="9217" max="9218" width="4.5703125" customWidth="1"/>
    <col min="9219" max="9221" width="17.140625" customWidth="1"/>
    <col min="9222" max="9472" width="12.5703125" customWidth="1"/>
    <col min="9473" max="9474" width="4.5703125" customWidth="1"/>
    <col min="9475" max="9477" width="17.140625" customWidth="1"/>
    <col min="9478" max="9728" width="12.5703125" customWidth="1"/>
    <col min="9729" max="9730" width="4.5703125" customWidth="1"/>
    <col min="9731" max="9733" width="17.140625" customWidth="1"/>
    <col min="9734" max="9984" width="12.5703125" customWidth="1"/>
    <col min="9985" max="9986" width="4.5703125" customWidth="1"/>
    <col min="9987" max="9989" width="17.140625" customWidth="1"/>
    <col min="9990" max="10240" width="12.5703125" customWidth="1"/>
    <col min="10241" max="10242" width="4.5703125" customWidth="1"/>
    <col min="10243" max="10245" width="17.140625" customWidth="1"/>
    <col min="10246" max="10496" width="12.5703125" customWidth="1"/>
    <col min="10497" max="10498" width="4.5703125" customWidth="1"/>
    <col min="10499" max="10501" width="17.140625" customWidth="1"/>
    <col min="10502" max="10752" width="12.5703125" customWidth="1"/>
    <col min="10753" max="10754" width="4.5703125" customWidth="1"/>
    <col min="10755" max="10757" width="17.140625" customWidth="1"/>
    <col min="10758" max="11008" width="12.5703125" customWidth="1"/>
    <col min="11009" max="11010" width="4.5703125" customWidth="1"/>
    <col min="11011" max="11013" width="17.140625" customWidth="1"/>
    <col min="11014" max="11264" width="12.5703125" customWidth="1"/>
    <col min="11265" max="11266" width="4.5703125" customWidth="1"/>
    <col min="11267" max="11269" width="17.140625" customWidth="1"/>
    <col min="11270" max="11520" width="12.5703125" customWidth="1"/>
    <col min="11521" max="11522" width="4.5703125" customWidth="1"/>
    <col min="11523" max="11525" width="17.140625" customWidth="1"/>
    <col min="11526" max="11776" width="12.5703125" customWidth="1"/>
    <col min="11777" max="11778" width="4.5703125" customWidth="1"/>
    <col min="11779" max="11781" width="17.140625" customWidth="1"/>
    <col min="11782" max="12032" width="12.5703125" customWidth="1"/>
    <col min="12033" max="12034" width="4.5703125" customWidth="1"/>
    <col min="12035" max="12037" width="17.140625" customWidth="1"/>
    <col min="12038" max="12288" width="12.5703125" customWidth="1"/>
    <col min="12289" max="12290" width="4.5703125" customWidth="1"/>
    <col min="12291" max="12293" width="17.140625" customWidth="1"/>
    <col min="12294" max="12544" width="12.5703125" customWidth="1"/>
    <col min="12545" max="12546" width="4.5703125" customWidth="1"/>
    <col min="12547" max="12549" width="17.140625" customWidth="1"/>
    <col min="12550" max="12800" width="12.5703125" customWidth="1"/>
    <col min="12801" max="12802" width="4.5703125" customWidth="1"/>
    <col min="12803" max="12805" width="17.140625" customWidth="1"/>
    <col min="12806" max="13056" width="12.5703125" customWidth="1"/>
    <col min="13057" max="13058" width="4.5703125" customWidth="1"/>
    <col min="13059" max="13061" width="17.140625" customWidth="1"/>
    <col min="13062" max="13312" width="12.5703125" customWidth="1"/>
    <col min="13313" max="13314" width="4.5703125" customWidth="1"/>
    <col min="13315" max="13317" width="17.140625" customWidth="1"/>
    <col min="13318" max="13568" width="12.5703125" customWidth="1"/>
    <col min="13569" max="13570" width="4.5703125" customWidth="1"/>
    <col min="13571" max="13573" width="17.140625" customWidth="1"/>
    <col min="13574" max="13824" width="12.5703125" customWidth="1"/>
    <col min="13825" max="13826" width="4.5703125" customWidth="1"/>
    <col min="13827" max="13829" width="17.140625" customWidth="1"/>
    <col min="13830" max="14080" width="12.5703125" customWidth="1"/>
    <col min="14081" max="14082" width="4.5703125" customWidth="1"/>
    <col min="14083" max="14085" width="17.140625" customWidth="1"/>
    <col min="14086" max="14336" width="12.5703125" customWidth="1"/>
    <col min="14337" max="14338" width="4.5703125" customWidth="1"/>
    <col min="14339" max="14341" width="17.140625" customWidth="1"/>
    <col min="14342" max="14592" width="12.5703125" customWidth="1"/>
    <col min="14593" max="14594" width="4.5703125" customWidth="1"/>
    <col min="14595" max="14597" width="17.140625" customWidth="1"/>
    <col min="14598" max="14848" width="12.5703125" customWidth="1"/>
    <col min="14849" max="14850" width="4.5703125" customWidth="1"/>
    <col min="14851" max="14853" width="17.140625" customWidth="1"/>
    <col min="14854" max="15104" width="12.5703125" customWidth="1"/>
    <col min="15105" max="15106" width="4.5703125" customWidth="1"/>
    <col min="15107" max="15109" width="17.140625" customWidth="1"/>
    <col min="15110" max="15360" width="12.5703125" customWidth="1"/>
    <col min="15361" max="15362" width="4.5703125" customWidth="1"/>
    <col min="15363" max="15365" width="17.140625" customWidth="1"/>
    <col min="15366" max="15616" width="12.5703125" customWidth="1"/>
    <col min="15617" max="15618" width="4.5703125" customWidth="1"/>
    <col min="15619" max="15621" width="17.140625" customWidth="1"/>
    <col min="15622" max="15872" width="12.5703125" customWidth="1"/>
    <col min="15873" max="15874" width="4.5703125" customWidth="1"/>
    <col min="15875" max="15877" width="17.140625" customWidth="1"/>
    <col min="15878" max="16128" width="12.5703125" customWidth="1"/>
    <col min="16129" max="16130" width="4.5703125" customWidth="1"/>
    <col min="16131" max="16133" width="17.140625" customWidth="1"/>
    <col min="16134" max="16384" width="12.5703125" customWidth="1"/>
  </cols>
  <sheetData>
    <row r="7" spans="1:17" ht="18" x14ac:dyDescent="0.25">
      <c r="A7" s="4" t="s">
        <v>344</v>
      </c>
    </row>
    <row r="8" spans="1:17" x14ac:dyDescent="0.2">
      <c r="A8" t="s">
        <v>0</v>
      </c>
    </row>
    <row r="9" spans="1:17" x14ac:dyDescent="0.2">
      <c r="A9" t="s">
        <v>342</v>
      </c>
    </row>
    <row r="10" spans="1:17" x14ac:dyDescent="0.2">
      <c r="A10" t="s">
        <v>343</v>
      </c>
    </row>
    <row r="12" spans="1:17" x14ac:dyDescent="0.2">
      <c r="C12" s="79" t="s">
        <v>339</v>
      </c>
      <c r="D12" s="80"/>
      <c r="E12" s="80"/>
      <c r="F12" s="81" t="s">
        <v>340</v>
      </c>
      <c r="G12" s="81"/>
      <c r="H12" s="82"/>
      <c r="I12" s="83" t="s">
        <v>341</v>
      </c>
      <c r="J12" s="83"/>
      <c r="K12" s="84"/>
      <c r="L12" s="85" t="s">
        <v>345</v>
      </c>
      <c r="M12" s="86"/>
      <c r="N12" s="87"/>
      <c r="O12" s="88" t="s">
        <v>346</v>
      </c>
      <c r="P12" s="89"/>
      <c r="Q12" s="90"/>
    </row>
    <row r="13" spans="1:17" x14ac:dyDescent="0.2">
      <c r="A13" s="15" t="s">
        <v>1</v>
      </c>
      <c r="B13" s="16" t="s">
        <v>2</v>
      </c>
      <c r="C13" s="17" t="s">
        <v>3</v>
      </c>
      <c r="D13" s="18" t="s">
        <v>315</v>
      </c>
      <c r="E13" s="19" t="s">
        <v>316</v>
      </c>
      <c r="F13" s="33" t="s">
        <v>3</v>
      </c>
      <c r="G13" s="34" t="s">
        <v>315</v>
      </c>
      <c r="H13" s="35" t="s">
        <v>316</v>
      </c>
      <c r="I13" s="56" t="s">
        <v>3</v>
      </c>
      <c r="J13" s="49" t="s">
        <v>315</v>
      </c>
      <c r="K13" s="50" t="s">
        <v>316</v>
      </c>
      <c r="L13" s="68" t="s">
        <v>3</v>
      </c>
      <c r="M13" s="63" t="s">
        <v>315</v>
      </c>
      <c r="N13" s="64" t="s">
        <v>316</v>
      </c>
      <c r="O13" s="91" t="s">
        <v>3</v>
      </c>
      <c r="P13" s="92" t="s">
        <v>315</v>
      </c>
      <c r="Q13" s="93" t="s">
        <v>316</v>
      </c>
    </row>
    <row r="14" spans="1:17" x14ac:dyDescent="0.2">
      <c r="A14" s="11"/>
      <c r="B14" s="5" t="s">
        <v>317</v>
      </c>
      <c r="C14" s="20">
        <f>SUM(C15:C35)</f>
        <v>28049</v>
      </c>
      <c r="D14" s="21">
        <f t="shared" ref="D14:D77" si="0">C14/E14</f>
        <v>0.10406556549871629</v>
      </c>
      <c r="E14" s="22">
        <f>SUM(E15:E35)</f>
        <v>269532</v>
      </c>
      <c r="F14" s="36">
        <f>SUM(F15:F35)</f>
        <v>51645</v>
      </c>
      <c r="G14" s="37">
        <f t="shared" ref="G14:G35" si="1">F14/H14</f>
        <v>0.16979215296910241</v>
      </c>
      <c r="H14" s="38">
        <f>SUM(H15:H35)</f>
        <v>304166</v>
      </c>
      <c r="I14" s="56">
        <f>SUM(I15:I35)</f>
        <v>57844</v>
      </c>
      <c r="J14" s="57">
        <f t="shared" ref="J14:J35" si="2">I14/K14</f>
        <v>0.17144144304352724</v>
      </c>
      <c r="K14" s="50">
        <f>SUM(K15:K35)</f>
        <v>337398</v>
      </c>
      <c r="L14" s="68">
        <f>SUM(L15:L35)</f>
        <v>59824</v>
      </c>
      <c r="M14" s="65">
        <f t="shared" ref="M14:M35" si="3">L14/N14</f>
        <v>0.16764372905294073</v>
      </c>
      <c r="N14" s="64">
        <f>SUM(N15:N35)</f>
        <v>356852</v>
      </c>
      <c r="O14" s="91">
        <f>SUM(O15:O35)</f>
        <v>63961</v>
      </c>
      <c r="P14" s="94">
        <f t="shared" ref="P14:P77" si="4">O14/Q14</f>
        <v>0.17772325509668205</v>
      </c>
      <c r="Q14" s="93">
        <f>SUM(Q15:Q35)</f>
        <v>359891</v>
      </c>
    </row>
    <row r="15" spans="1:17" x14ac:dyDescent="0.2">
      <c r="A15" s="13">
        <v>1</v>
      </c>
      <c r="B15" s="14" t="s">
        <v>318</v>
      </c>
      <c r="C15" s="23">
        <f>SUMIF($A$36:$A$325,"01",C$36:C$325)</f>
        <v>11469</v>
      </c>
      <c r="D15" s="24">
        <f t="shared" si="0"/>
        <v>0.12804224534452729</v>
      </c>
      <c r="E15" s="25">
        <f>SUMIF($A$36:$A$325,"01",E$36:E$325)</f>
        <v>89572</v>
      </c>
      <c r="F15" s="39">
        <f>SUMIF($A$36:$A$325,A15,F$36:F$325)</f>
        <v>21654</v>
      </c>
      <c r="G15" s="40">
        <f t="shared" si="1"/>
        <v>0.21787776950475923</v>
      </c>
      <c r="H15" s="41">
        <f>SUMIF($A$36:$A$325,A15,H$36:H$325)</f>
        <v>99386</v>
      </c>
      <c r="I15" s="55">
        <f>SUMIF($A$36:$A$325,$A15,I$36:I$325)</f>
        <v>25273</v>
      </c>
      <c r="J15" s="53">
        <f t="shared" si="2"/>
        <v>0.22635915808329601</v>
      </c>
      <c r="K15" s="58">
        <f>SUMIF($A$36:$A$325,$A15,K$36:K$325)</f>
        <v>111650</v>
      </c>
      <c r="L15" s="69">
        <f>SUMIF($A$36:$A$325,"01",L$36:L$325)</f>
        <v>25443</v>
      </c>
      <c r="M15" s="66">
        <f t="shared" si="3"/>
        <v>0.2213204592901879</v>
      </c>
      <c r="N15" s="70">
        <f>SUMIF($A$36:$A$325,"01",N$36:N$325)</f>
        <v>114960</v>
      </c>
      <c r="O15" s="95">
        <f>SUMIF($A$36:$A$325,"01",O$36:O$325)</f>
        <v>27368</v>
      </c>
      <c r="P15" s="96">
        <f t="shared" si="4"/>
        <v>0.22313901345291479</v>
      </c>
      <c r="Q15" s="97">
        <f>SUMIF($A$36:$A$325,"01",Q$36:Q$325)</f>
        <v>122650</v>
      </c>
    </row>
    <row r="16" spans="1:17" x14ac:dyDescent="0.2">
      <c r="A16" s="6">
        <v>3</v>
      </c>
      <c r="B16" s="7" t="s">
        <v>319</v>
      </c>
      <c r="C16" s="26">
        <f>SUMIF($A$36:$A$325,"03",C$36:C$325)</f>
        <v>696</v>
      </c>
      <c r="D16" s="27">
        <f t="shared" si="0"/>
        <v>9.7862767154105731E-2</v>
      </c>
      <c r="E16" s="28">
        <f>SUMIF($A$36:$A$325,"03",E$36:E$325)</f>
        <v>7112</v>
      </c>
      <c r="F16" s="42">
        <f t="shared" ref="F16:F35" si="5">SUMIF($A$36:$A$325,A16,F$36:F$325)</f>
        <v>1167</v>
      </c>
      <c r="G16" s="43">
        <f t="shared" si="1"/>
        <v>0.14666331531984417</v>
      </c>
      <c r="H16" s="44">
        <f>SUMIF($A$36:$A$325,A16,H$36:H$325)</f>
        <v>7957</v>
      </c>
      <c r="I16" s="55">
        <f t="shared" ref="I16:I35" si="6">SUMIF($A$36:$A$325,$A16,I$36:I$325)</f>
        <v>1297</v>
      </c>
      <c r="J16" s="53">
        <f t="shared" si="2"/>
        <v>0.14966535887375951</v>
      </c>
      <c r="K16" s="58">
        <f t="shared" ref="K16:K35" si="7">SUMIF($A$36:$A$325,$A16,K$36:K$325)</f>
        <v>8666</v>
      </c>
      <c r="L16" s="71">
        <f>SUMIF($A$36:$A$325,"03",L$36:L$325)</f>
        <v>1360</v>
      </c>
      <c r="M16" s="67">
        <f t="shared" si="3"/>
        <v>0.14693171996542784</v>
      </c>
      <c r="N16" s="72">
        <f>SUMIF($A$36:$A$325,"03",N$36:N$325)</f>
        <v>9256</v>
      </c>
      <c r="O16" s="98">
        <f>SUMIF($A$36:$A$325,"03",O$36:O$325)</f>
        <v>1539</v>
      </c>
      <c r="P16" s="99">
        <f t="shared" si="4"/>
        <v>0.16906514335933209</v>
      </c>
      <c r="Q16" s="100">
        <f>SUMIF($A$36:$A$325,"03",Q$36:Q$325)</f>
        <v>9103</v>
      </c>
    </row>
    <row r="17" spans="1:17" x14ac:dyDescent="0.2">
      <c r="A17" s="6">
        <v>4</v>
      </c>
      <c r="B17" s="7" t="s">
        <v>320</v>
      </c>
      <c r="C17" s="26">
        <f>SUMIF($A$36:$A$325,"04",C$36:C$325)</f>
        <v>576</v>
      </c>
      <c r="D17" s="27">
        <f t="shared" si="0"/>
        <v>8.9482678266273111E-2</v>
      </c>
      <c r="E17" s="28">
        <f>SUMIF($A$36:$A$325,"04",E$36:E$325)</f>
        <v>6437</v>
      </c>
      <c r="F17" s="42">
        <f t="shared" si="5"/>
        <v>939</v>
      </c>
      <c r="G17" s="43">
        <f t="shared" si="1"/>
        <v>0.13217905405405406</v>
      </c>
      <c r="H17" s="44">
        <f>SUMIF($A$36:$A$325,A17,H$36:H$325)</f>
        <v>7104</v>
      </c>
      <c r="I17" s="55">
        <f t="shared" si="6"/>
        <v>1047</v>
      </c>
      <c r="J17" s="53">
        <f t="shared" si="2"/>
        <v>0.13194706994328922</v>
      </c>
      <c r="K17" s="58">
        <f t="shared" si="7"/>
        <v>7935</v>
      </c>
      <c r="L17" s="71">
        <f>SUMIF($A$36:$A$325,"04",L$36:L$325)</f>
        <v>1299</v>
      </c>
      <c r="M17" s="67">
        <f t="shared" si="3"/>
        <v>0.1479498861047836</v>
      </c>
      <c r="N17" s="72">
        <f>SUMIF($A$36:$A$325,"04",N$36:N$325)</f>
        <v>8780</v>
      </c>
      <c r="O17" s="98">
        <f>SUMIF($A$36:$A$325,"04",O$36:O$325)</f>
        <v>1355</v>
      </c>
      <c r="P17" s="99">
        <f t="shared" si="4"/>
        <v>0.16046897205116059</v>
      </c>
      <c r="Q17" s="100">
        <f>SUMIF($A$36:$A$325,"04",Q$36:Q$325)</f>
        <v>8444</v>
      </c>
    </row>
    <row r="18" spans="1:17" x14ac:dyDescent="0.2">
      <c r="A18" s="6">
        <v>5</v>
      </c>
      <c r="B18" s="7" t="s">
        <v>321</v>
      </c>
      <c r="C18" s="26">
        <f>SUMIF($A$36:$A$325,"05",C$36:C$325)</f>
        <v>1252</v>
      </c>
      <c r="D18" s="27">
        <f t="shared" si="0"/>
        <v>0.12274509803921568</v>
      </c>
      <c r="E18" s="28">
        <f>SUMIF($A$36:$A$325,"05",E$36:E$325)</f>
        <v>10200</v>
      </c>
      <c r="F18" s="42">
        <f t="shared" si="5"/>
        <v>2156</v>
      </c>
      <c r="G18" s="43">
        <f t="shared" si="1"/>
        <v>0.18119169678124211</v>
      </c>
      <c r="H18" s="44">
        <f>SUMIF($A$36:$A$325,A18,H$36:H$325)</f>
        <v>11899</v>
      </c>
      <c r="I18" s="55">
        <f t="shared" si="6"/>
        <v>2101</v>
      </c>
      <c r="J18" s="53">
        <f t="shared" si="2"/>
        <v>0.16291873449131514</v>
      </c>
      <c r="K18" s="58">
        <f t="shared" si="7"/>
        <v>12896</v>
      </c>
      <c r="L18" s="71">
        <f>SUMIF($A$36:$A$325,"05",L$36:L$325)</f>
        <v>2260</v>
      </c>
      <c r="M18" s="67">
        <f t="shared" si="3"/>
        <v>0.16436363636363635</v>
      </c>
      <c r="N18" s="72">
        <f>SUMIF($A$36:$A$325,"05",N$36:N$325)</f>
        <v>13750</v>
      </c>
      <c r="O18" s="98">
        <f>SUMIF($A$36:$A$325,"05",O$36:O$325)</f>
        <v>2628</v>
      </c>
      <c r="P18" s="99">
        <f t="shared" si="4"/>
        <v>0.19440745672436752</v>
      </c>
      <c r="Q18" s="100">
        <f>SUMIF($A$36:$A$325,"05",Q$36:Q$325)</f>
        <v>13518</v>
      </c>
    </row>
    <row r="19" spans="1:17" x14ac:dyDescent="0.2">
      <c r="A19" s="6">
        <v>6</v>
      </c>
      <c r="B19" s="7" t="s">
        <v>322</v>
      </c>
      <c r="C19" s="26">
        <f>SUMIF($A$36:$A$325,"06",C$36:C$325)</f>
        <v>830</v>
      </c>
      <c r="D19" s="27">
        <f t="shared" si="0"/>
        <v>9.0552040148374424E-2</v>
      </c>
      <c r="E19" s="28">
        <f>SUMIF($A$36:$A$325,"06",E$36:E$325)</f>
        <v>9166</v>
      </c>
      <c r="F19" s="42">
        <f t="shared" si="5"/>
        <v>1533</v>
      </c>
      <c r="G19" s="43">
        <f t="shared" si="1"/>
        <v>0.1464603038119805</v>
      </c>
      <c r="H19" s="44">
        <f>SUMIF($A$36:$A$325,A19,H$36:H$325)</f>
        <v>10467</v>
      </c>
      <c r="I19" s="55">
        <f t="shared" si="6"/>
        <v>1640</v>
      </c>
      <c r="J19" s="53">
        <f t="shared" si="2"/>
        <v>0.13874788494077833</v>
      </c>
      <c r="K19" s="58">
        <f t="shared" si="7"/>
        <v>11820</v>
      </c>
      <c r="L19" s="71">
        <f>SUMIF($A$36:$A$325,"06",L$36:L$325)</f>
        <v>1711</v>
      </c>
      <c r="M19" s="67">
        <f t="shared" si="3"/>
        <v>0.13821794975361498</v>
      </c>
      <c r="N19" s="72">
        <f>SUMIF($A$36:$A$325,"06",N$36:N$325)</f>
        <v>12379</v>
      </c>
      <c r="O19" s="98">
        <f>SUMIF($A$36:$A$325,"06",O$36:O$325)</f>
        <v>1705</v>
      </c>
      <c r="P19" s="99">
        <f t="shared" si="4"/>
        <v>0.13926325247079965</v>
      </c>
      <c r="Q19" s="100">
        <f>SUMIF($A$36:$A$325,"06",Q$36:Q$325)</f>
        <v>12243</v>
      </c>
    </row>
    <row r="20" spans="1:17" x14ac:dyDescent="0.2">
      <c r="A20" s="6">
        <v>7</v>
      </c>
      <c r="B20" s="7" t="s">
        <v>323</v>
      </c>
      <c r="C20" s="26">
        <f>SUMIF($A$36:$A$325,"07",C$36:C$325)</f>
        <v>381</v>
      </c>
      <c r="D20" s="27">
        <f t="shared" si="0"/>
        <v>8.1759656652360513E-2</v>
      </c>
      <c r="E20" s="28">
        <f>SUMIF($A$36:$A$325,"07",E$36:E$325)</f>
        <v>4660</v>
      </c>
      <c r="F20" s="42">
        <f t="shared" si="5"/>
        <v>796</v>
      </c>
      <c r="G20" s="43">
        <f t="shared" si="1"/>
        <v>0.15044415044415044</v>
      </c>
      <c r="H20" s="44">
        <f t="shared" ref="H20:H35" si="8">SUMIF($A$36:$A$325,A20,H$36:H$325)</f>
        <v>5291</v>
      </c>
      <c r="I20" s="55">
        <f t="shared" si="6"/>
        <v>872</v>
      </c>
      <c r="J20" s="53">
        <f t="shared" si="2"/>
        <v>0.1522080642345959</v>
      </c>
      <c r="K20" s="58">
        <f t="shared" si="7"/>
        <v>5729</v>
      </c>
      <c r="L20" s="71">
        <f>SUMIF($A$36:$A$325,"07",L$36:L$325)</f>
        <v>956</v>
      </c>
      <c r="M20" s="67">
        <f t="shared" si="3"/>
        <v>0.15633687653311529</v>
      </c>
      <c r="N20" s="72">
        <f>SUMIF($A$36:$A$325,"07",N$36:N$325)</f>
        <v>6115</v>
      </c>
      <c r="O20" s="98">
        <f>SUMIF($A$36:$A$325,"07",O$36:O$325)</f>
        <v>856</v>
      </c>
      <c r="P20" s="99">
        <f t="shared" si="4"/>
        <v>0.14214546662238459</v>
      </c>
      <c r="Q20" s="100">
        <f>SUMIF($A$36:$A$325,"07",Q$36:Q$325)</f>
        <v>6022</v>
      </c>
    </row>
    <row r="21" spans="1:17" x14ac:dyDescent="0.2">
      <c r="A21" s="6">
        <v>8</v>
      </c>
      <c r="B21" s="7" t="s">
        <v>324</v>
      </c>
      <c r="C21" s="26">
        <f>SUMIF($A$36:$A$325,"08",C$36:C$325)</f>
        <v>508</v>
      </c>
      <c r="D21" s="27">
        <f t="shared" si="0"/>
        <v>9.8487785963551761E-2</v>
      </c>
      <c r="E21" s="28">
        <f>SUMIF($A$36:$A$325,"08",E$36:E$325)</f>
        <v>5158</v>
      </c>
      <c r="F21" s="42">
        <f t="shared" si="5"/>
        <v>820</v>
      </c>
      <c r="G21" s="43">
        <f t="shared" si="1"/>
        <v>0.14721723518850988</v>
      </c>
      <c r="H21" s="44">
        <f t="shared" si="8"/>
        <v>5570</v>
      </c>
      <c r="I21" s="55">
        <f t="shared" si="6"/>
        <v>860</v>
      </c>
      <c r="J21" s="53">
        <f t="shared" si="2"/>
        <v>0.13180076628352491</v>
      </c>
      <c r="K21" s="58">
        <f t="shared" si="7"/>
        <v>6525</v>
      </c>
      <c r="L21" s="71">
        <f>SUMIF($A$36:$A$325,"08",L$36:L$325)</f>
        <v>971</v>
      </c>
      <c r="M21" s="67">
        <f t="shared" si="3"/>
        <v>0.13597535359193391</v>
      </c>
      <c r="N21" s="72">
        <f>SUMIF($A$36:$A$325,"08",N$36:N$325)</f>
        <v>7141</v>
      </c>
      <c r="O21" s="98">
        <f>SUMIF($A$36:$A$325,"08",O$36:O$325)</f>
        <v>1120</v>
      </c>
      <c r="P21" s="99">
        <f t="shared" si="4"/>
        <v>0.15938522840472463</v>
      </c>
      <c r="Q21" s="100">
        <f>SUMIF($A$36:$A$325,"08",Q$36:Q$325)</f>
        <v>7027</v>
      </c>
    </row>
    <row r="22" spans="1:17" x14ac:dyDescent="0.2">
      <c r="A22" s="6">
        <v>9</v>
      </c>
      <c r="B22" s="7" t="s">
        <v>325</v>
      </c>
      <c r="C22" s="26">
        <f>SUMIF($A$36:$A$325,"09",C$36:C$325)</f>
        <v>97</v>
      </c>
      <c r="D22" s="27">
        <f t="shared" si="0"/>
        <v>0.11358313817330211</v>
      </c>
      <c r="E22" s="28">
        <f>SUMIF($A$36:$A$325,"09",E$36:E$325)</f>
        <v>854</v>
      </c>
      <c r="F22" s="42">
        <f t="shared" si="5"/>
        <v>268</v>
      </c>
      <c r="G22" s="43">
        <f t="shared" si="1"/>
        <v>0.22711864406779661</v>
      </c>
      <c r="H22" s="44">
        <f t="shared" si="8"/>
        <v>1180</v>
      </c>
      <c r="I22" s="55">
        <f t="shared" si="6"/>
        <v>202</v>
      </c>
      <c r="J22" s="53">
        <f t="shared" si="2"/>
        <v>0.17003367003367004</v>
      </c>
      <c r="K22" s="58">
        <f t="shared" si="7"/>
        <v>1188</v>
      </c>
      <c r="L22" s="71">
        <f>SUMIF($A$36:$A$325,"09",L$36:L$325)</f>
        <v>157</v>
      </c>
      <c r="M22" s="67">
        <f t="shared" si="3"/>
        <v>0.12132921174652241</v>
      </c>
      <c r="N22" s="72">
        <f>SUMIF($A$36:$A$325,"09",N$36:N$325)</f>
        <v>1294</v>
      </c>
      <c r="O22" s="98">
        <f>SUMIF($A$36:$A$325,"09",O$36:O$325)</f>
        <v>205</v>
      </c>
      <c r="P22" s="99">
        <f t="shared" si="4"/>
        <v>0.16492357200321803</v>
      </c>
      <c r="Q22" s="100">
        <f>SUMIF($A$36:$A$325,"09",Q$36:Q$325)</f>
        <v>1243</v>
      </c>
    </row>
    <row r="23" spans="1:17" x14ac:dyDescent="0.2">
      <c r="A23" s="6">
        <v>10</v>
      </c>
      <c r="B23" s="7" t="s">
        <v>326</v>
      </c>
      <c r="C23" s="26">
        <f>SUMIF($A$36:$A$325,"10",C$36:C$325)</f>
        <v>346</v>
      </c>
      <c r="D23" s="27">
        <f t="shared" si="0"/>
        <v>0.11277705345501955</v>
      </c>
      <c r="E23" s="28">
        <f>SUMIF($A$36:$A$325,"10",E$36:E$325)</f>
        <v>3068</v>
      </c>
      <c r="F23" s="42">
        <f t="shared" si="5"/>
        <v>578</v>
      </c>
      <c r="G23" s="43">
        <f t="shared" si="1"/>
        <v>0.16267942583732056</v>
      </c>
      <c r="H23" s="44">
        <f t="shared" si="8"/>
        <v>3553</v>
      </c>
      <c r="I23" s="55">
        <f t="shared" si="6"/>
        <v>580</v>
      </c>
      <c r="J23" s="53">
        <f t="shared" si="2"/>
        <v>0.14363546310054481</v>
      </c>
      <c r="K23" s="58">
        <f t="shared" si="7"/>
        <v>4038</v>
      </c>
      <c r="L23" s="71">
        <f>SUMIF($A$36:$A$325,"10",L$36:L$325)</f>
        <v>590</v>
      </c>
      <c r="M23" s="67">
        <f t="shared" si="3"/>
        <v>0.1319910514541387</v>
      </c>
      <c r="N23" s="72">
        <f>SUMIF($A$36:$A$325,"10",N$36:N$325)</f>
        <v>4470</v>
      </c>
      <c r="O23" s="98">
        <f>SUMIF($A$36:$A$325,"10",O$36:O$325)</f>
        <v>705</v>
      </c>
      <c r="P23" s="99">
        <f t="shared" si="4"/>
        <v>0.15892696122633002</v>
      </c>
      <c r="Q23" s="100">
        <f>SUMIF($A$36:$A$325,"10",Q$36:Q$325)</f>
        <v>4436</v>
      </c>
    </row>
    <row r="24" spans="1:17" x14ac:dyDescent="0.2">
      <c r="A24" s="6">
        <v>12</v>
      </c>
      <c r="B24" s="7" t="s">
        <v>327</v>
      </c>
      <c r="C24" s="26">
        <f>SUMIF($A$36:$A$325,"12",C$36:C$325)</f>
        <v>3047</v>
      </c>
      <c r="D24" s="27">
        <f t="shared" si="0"/>
        <v>8.179207043728022E-2</v>
      </c>
      <c r="E24" s="28">
        <f>SUMIF($A$36:$A$325,"12",E$36:E$325)</f>
        <v>37253</v>
      </c>
      <c r="F24" s="42">
        <f t="shared" si="5"/>
        <v>5665</v>
      </c>
      <c r="G24" s="43">
        <f t="shared" si="1"/>
        <v>0.1379217996786288</v>
      </c>
      <c r="H24" s="44">
        <f t="shared" si="8"/>
        <v>41074</v>
      </c>
      <c r="I24" s="55">
        <f t="shared" si="6"/>
        <v>6125</v>
      </c>
      <c r="J24" s="53">
        <f t="shared" si="2"/>
        <v>0.13724875075626863</v>
      </c>
      <c r="K24" s="58">
        <f t="shared" si="7"/>
        <v>44627</v>
      </c>
      <c r="L24" s="71">
        <f>SUMIF($A$36:$A$325,"12",L$36:L$325)</f>
        <v>7255</v>
      </c>
      <c r="M24" s="67">
        <f t="shared" si="3"/>
        <v>0.1503003936192252</v>
      </c>
      <c r="N24" s="72">
        <f>SUMIF($A$36:$A$325,"12",N$36:N$325)</f>
        <v>48270</v>
      </c>
      <c r="O24" s="98">
        <f>SUMIF($A$36:$A$325,"12",O$36:O$325)</f>
        <v>7784</v>
      </c>
      <c r="P24" s="99">
        <f t="shared" si="4"/>
        <v>0.16031304706003502</v>
      </c>
      <c r="Q24" s="100">
        <f>SUMIF($A$36:$A$325,"12",Q$36:Q$325)</f>
        <v>48555</v>
      </c>
    </row>
    <row r="25" spans="1:17" x14ac:dyDescent="0.2">
      <c r="A25" s="6">
        <v>13</v>
      </c>
      <c r="B25" s="7" t="s">
        <v>328</v>
      </c>
      <c r="C25" s="26">
        <f>SUMIF($A$36:$A$325,"13",C$36:C$325)</f>
        <v>667</v>
      </c>
      <c r="D25" s="27">
        <f t="shared" si="0"/>
        <v>8.2518866757392062E-2</v>
      </c>
      <c r="E25" s="28">
        <f>SUMIF($A$36:$A$325,"13",E$36:E$325)</f>
        <v>8083</v>
      </c>
      <c r="F25" s="42">
        <f t="shared" si="5"/>
        <v>1247</v>
      </c>
      <c r="G25" s="43">
        <f t="shared" si="1"/>
        <v>0.13617997160642131</v>
      </c>
      <c r="H25" s="44">
        <f t="shared" si="8"/>
        <v>9157</v>
      </c>
      <c r="I25" s="55">
        <f t="shared" si="6"/>
        <v>1502</v>
      </c>
      <c r="J25" s="53">
        <f t="shared" si="2"/>
        <v>0.14700988548497601</v>
      </c>
      <c r="K25" s="58">
        <f t="shared" si="7"/>
        <v>10217</v>
      </c>
      <c r="L25" s="71">
        <f>SUMIF($A$36:$A$325,"13",L$36:L$325)</f>
        <v>1371</v>
      </c>
      <c r="M25" s="67">
        <f t="shared" si="3"/>
        <v>0.12456841722696711</v>
      </c>
      <c r="N25" s="72">
        <f>SUMIF($A$36:$A$325,"13",N$36:N$325)</f>
        <v>11006</v>
      </c>
      <c r="O25" s="98">
        <f>SUMIF($A$36:$A$325,"13",O$36:O$325)</f>
        <v>1503</v>
      </c>
      <c r="P25" s="99">
        <f t="shared" si="4"/>
        <v>0.13912801999444599</v>
      </c>
      <c r="Q25" s="100">
        <f>SUMIF($A$36:$A$325,"13",Q$36:Q$325)</f>
        <v>10803</v>
      </c>
    </row>
    <row r="26" spans="1:17" x14ac:dyDescent="0.2">
      <c r="A26" s="6">
        <v>14</v>
      </c>
      <c r="B26" s="7" t="s">
        <v>329</v>
      </c>
      <c r="C26" s="26">
        <f>SUMIF($A$36:$A$325,"14",C$36:C$325)</f>
        <v>4428</v>
      </c>
      <c r="D26" s="27">
        <f t="shared" si="0"/>
        <v>0.10629666082531147</v>
      </c>
      <c r="E26" s="28">
        <f>SUMIF($A$36:$A$325,"14",E$36:E$325)</f>
        <v>41657</v>
      </c>
      <c r="F26" s="42">
        <f t="shared" si="5"/>
        <v>8116</v>
      </c>
      <c r="G26" s="43">
        <f t="shared" si="1"/>
        <v>0.16489232019504266</v>
      </c>
      <c r="H26" s="44">
        <f t="shared" si="8"/>
        <v>49220</v>
      </c>
      <c r="I26" s="55">
        <f t="shared" si="6"/>
        <v>9002</v>
      </c>
      <c r="J26" s="53">
        <f t="shared" si="2"/>
        <v>0.16636788704282096</v>
      </c>
      <c r="K26" s="58">
        <f t="shared" si="7"/>
        <v>54109</v>
      </c>
      <c r="L26" s="71">
        <f>SUMIF($A$36:$A$325,"14",L$36:L$325)</f>
        <v>8991</v>
      </c>
      <c r="M26" s="67">
        <f t="shared" si="3"/>
        <v>0.15590968994936533</v>
      </c>
      <c r="N26" s="72">
        <f>SUMIF($A$36:$A$325,"14",N$36:N$325)</f>
        <v>57668</v>
      </c>
      <c r="O26" s="98">
        <f>SUMIF($A$36:$A$325,"14",O$36:O$325)</f>
        <v>9243</v>
      </c>
      <c r="P26" s="99">
        <f t="shared" si="4"/>
        <v>0.16290669392646903</v>
      </c>
      <c r="Q26" s="100">
        <f>SUMIF($A$36:$A$325,"14",Q$36:Q$325)</f>
        <v>56738</v>
      </c>
    </row>
    <row r="27" spans="1:17" x14ac:dyDescent="0.2">
      <c r="A27" s="6">
        <v>17</v>
      </c>
      <c r="B27" s="7" t="s">
        <v>330</v>
      </c>
      <c r="C27" s="26">
        <f>SUMIF($A$36:$A$325,"17",C$36:C$325)</f>
        <v>474</v>
      </c>
      <c r="D27" s="27">
        <f t="shared" si="0"/>
        <v>7.9000000000000001E-2</v>
      </c>
      <c r="E27" s="28">
        <f>SUMIF($A$36:$A$325,"17",E$36:E$325)</f>
        <v>6000</v>
      </c>
      <c r="F27" s="42">
        <f t="shared" si="5"/>
        <v>1034</v>
      </c>
      <c r="G27" s="43">
        <f t="shared" si="1"/>
        <v>0.15304914150384843</v>
      </c>
      <c r="H27" s="44">
        <f t="shared" si="8"/>
        <v>6756</v>
      </c>
      <c r="I27" s="55">
        <f t="shared" si="6"/>
        <v>1183</v>
      </c>
      <c r="J27" s="53">
        <f t="shared" si="2"/>
        <v>0.15775436724896652</v>
      </c>
      <c r="K27" s="58">
        <f t="shared" si="7"/>
        <v>7499</v>
      </c>
      <c r="L27" s="71">
        <f>SUMIF($A$36:$A$325,"17",L$36:L$325)</f>
        <v>1131</v>
      </c>
      <c r="M27" s="67">
        <f t="shared" si="3"/>
        <v>0.13682555044761674</v>
      </c>
      <c r="N27" s="72">
        <f>SUMIF($A$36:$A$325,"17",N$36:N$325)</f>
        <v>8266</v>
      </c>
      <c r="O27" s="98">
        <f>SUMIF($A$36:$A$325,"17",O$36:O$325)</f>
        <v>1233</v>
      </c>
      <c r="P27" s="99">
        <f t="shared" si="4"/>
        <v>0.15218464576647742</v>
      </c>
      <c r="Q27" s="100">
        <f>SUMIF($A$36:$A$325,"17",Q$36:Q$325)</f>
        <v>8102</v>
      </c>
    </row>
    <row r="28" spans="1:17" x14ac:dyDescent="0.2">
      <c r="A28" s="6">
        <v>18</v>
      </c>
      <c r="B28" s="7" t="s">
        <v>331</v>
      </c>
      <c r="C28" s="26">
        <f>SUMIF($A$36:$A$325,"18",C$36:C$325)</f>
        <v>619</v>
      </c>
      <c r="D28" s="27">
        <f t="shared" si="0"/>
        <v>9.0088778925920529E-2</v>
      </c>
      <c r="E28" s="28">
        <f>SUMIF($A$36:$A$325,"18",E$36:E$325)</f>
        <v>6871</v>
      </c>
      <c r="F28" s="42">
        <f t="shared" si="5"/>
        <v>1120</v>
      </c>
      <c r="G28" s="43">
        <f t="shared" si="1"/>
        <v>0.14515292897874546</v>
      </c>
      <c r="H28" s="44">
        <f t="shared" si="8"/>
        <v>7716</v>
      </c>
      <c r="I28" s="55">
        <f t="shared" si="6"/>
        <v>999</v>
      </c>
      <c r="J28" s="53">
        <f t="shared" si="2"/>
        <v>0.12339426877470355</v>
      </c>
      <c r="K28" s="58">
        <f t="shared" si="7"/>
        <v>8096</v>
      </c>
      <c r="L28" s="71">
        <f>SUMIF($A$36:$A$325,"18",L$36:L$325)</f>
        <v>1210</v>
      </c>
      <c r="M28" s="67">
        <f t="shared" si="3"/>
        <v>0.14196879033204271</v>
      </c>
      <c r="N28" s="72">
        <f>SUMIF($A$36:$A$325,"18",N$36:N$325)</f>
        <v>8523</v>
      </c>
      <c r="O28" s="98">
        <f>SUMIF($A$36:$A$325,"18",O$36:O$325)</f>
        <v>1394</v>
      </c>
      <c r="P28" s="99">
        <f t="shared" si="4"/>
        <v>0.16948328267477203</v>
      </c>
      <c r="Q28" s="100">
        <f>SUMIF($A$36:$A$325,"18",Q$36:Q$325)</f>
        <v>8225</v>
      </c>
    </row>
    <row r="29" spans="1:17" x14ac:dyDescent="0.2">
      <c r="A29" s="6">
        <v>19</v>
      </c>
      <c r="B29" s="7" t="s">
        <v>332</v>
      </c>
      <c r="C29" s="26">
        <f>SUMIF($A$36:$A$325,"19",C$36:C$325)</f>
        <v>597</v>
      </c>
      <c r="D29" s="27">
        <f t="shared" si="0"/>
        <v>9.9582985821517936E-2</v>
      </c>
      <c r="E29" s="28">
        <f>SUMIF($A$36:$A$325,"19",E$36:E$325)</f>
        <v>5995</v>
      </c>
      <c r="F29" s="42">
        <f t="shared" si="5"/>
        <v>847</v>
      </c>
      <c r="G29" s="43">
        <f t="shared" si="1"/>
        <v>0.13401898734177214</v>
      </c>
      <c r="H29" s="44">
        <f t="shared" si="8"/>
        <v>6320</v>
      </c>
      <c r="I29" s="55">
        <f t="shared" si="6"/>
        <v>902</v>
      </c>
      <c r="J29" s="53">
        <f t="shared" si="2"/>
        <v>0.12816140949133276</v>
      </c>
      <c r="K29" s="58">
        <f t="shared" si="7"/>
        <v>7038</v>
      </c>
      <c r="L29" s="71">
        <f>SUMIF($A$36:$A$325,"19",L$36:L$325)</f>
        <v>999</v>
      </c>
      <c r="M29" s="67">
        <f t="shared" si="3"/>
        <v>0.12893649974186888</v>
      </c>
      <c r="N29" s="72">
        <f>SUMIF($A$36:$A$325,"19",N$36:N$325)</f>
        <v>7748</v>
      </c>
      <c r="O29" s="98">
        <f>SUMIF($A$36:$A$325,"19",O$36:O$325)</f>
        <v>1039</v>
      </c>
      <c r="P29" s="99">
        <f t="shared" si="4"/>
        <v>0.13851486468470869</v>
      </c>
      <c r="Q29" s="100">
        <f>SUMIF($A$36:$A$325,"19",Q$36:Q$325)</f>
        <v>7501</v>
      </c>
    </row>
    <row r="30" spans="1:17" x14ac:dyDescent="0.2">
      <c r="A30" s="6">
        <v>20</v>
      </c>
      <c r="B30" s="7" t="s">
        <v>333</v>
      </c>
      <c r="C30" s="26">
        <f>SUMIF($A$36:$A$325,"20",C$36:C$325)</f>
        <v>410</v>
      </c>
      <c r="D30" s="27">
        <f t="shared" si="0"/>
        <v>7.3279714030384274E-2</v>
      </c>
      <c r="E30" s="28">
        <f>SUMIF($A$36:$A$325,"20",E$36:E$325)</f>
        <v>5595</v>
      </c>
      <c r="F30" s="42">
        <f t="shared" si="5"/>
        <v>691</v>
      </c>
      <c r="G30" s="43">
        <f t="shared" si="1"/>
        <v>0.10938736742124426</v>
      </c>
      <c r="H30" s="44">
        <f t="shared" si="8"/>
        <v>6317</v>
      </c>
      <c r="I30" s="55">
        <f t="shared" si="6"/>
        <v>908</v>
      </c>
      <c r="J30" s="53">
        <f t="shared" si="2"/>
        <v>0.12611111111111112</v>
      </c>
      <c r="K30" s="58">
        <f t="shared" si="7"/>
        <v>7200</v>
      </c>
      <c r="L30" s="71">
        <f>SUMIF($A$36:$A$325,"20",L$36:L$325)</f>
        <v>844</v>
      </c>
      <c r="M30" s="67">
        <f t="shared" si="3"/>
        <v>0.11473626971179988</v>
      </c>
      <c r="N30" s="72">
        <f>SUMIF($A$36:$A$325,"20",N$36:N$325)</f>
        <v>7356</v>
      </c>
      <c r="O30" s="98">
        <f>SUMIF($A$36:$A$325,"20",O$36:O$325)</f>
        <v>896</v>
      </c>
      <c r="P30" s="99">
        <f t="shared" si="4"/>
        <v>0.1252096143096702</v>
      </c>
      <c r="Q30" s="100">
        <f>SUMIF($A$36:$A$325,"20",Q$36:Q$325)</f>
        <v>7156</v>
      </c>
    </row>
    <row r="31" spans="1:17" x14ac:dyDescent="0.2">
      <c r="A31" s="6">
        <v>21</v>
      </c>
      <c r="B31" s="7" t="s">
        <v>334</v>
      </c>
      <c r="C31" s="26">
        <f>SUMIF($A$36:$A$325,"21",C$36:C$325)</f>
        <v>508</v>
      </c>
      <c r="D31" s="27">
        <f t="shared" si="0"/>
        <v>9.1829356471438903E-2</v>
      </c>
      <c r="E31" s="28">
        <f>SUMIF($A$36:$A$325,"21",E$36:E$325)</f>
        <v>5532</v>
      </c>
      <c r="F31" s="42">
        <f t="shared" si="5"/>
        <v>811</v>
      </c>
      <c r="G31" s="43">
        <f t="shared" si="1"/>
        <v>0.131399870382372</v>
      </c>
      <c r="H31" s="44">
        <f t="shared" si="8"/>
        <v>6172</v>
      </c>
      <c r="I31" s="55">
        <f t="shared" si="6"/>
        <v>874</v>
      </c>
      <c r="J31" s="53">
        <f t="shared" si="2"/>
        <v>0.12459016393442623</v>
      </c>
      <c r="K31" s="58">
        <f t="shared" si="7"/>
        <v>7015</v>
      </c>
      <c r="L31" s="71">
        <f>SUMIF($A$36:$A$325,"21",L$36:L$325)</f>
        <v>935</v>
      </c>
      <c r="M31" s="67">
        <f t="shared" si="3"/>
        <v>0.1194125159642401</v>
      </c>
      <c r="N31" s="72">
        <f>SUMIF($A$36:$A$325,"21",N$36:N$325)</f>
        <v>7830</v>
      </c>
      <c r="O31" s="98">
        <f>SUMIF($A$36:$A$325,"21",O$36:O$325)</f>
        <v>912</v>
      </c>
      <c r="P31" s="99">
        <f t="shared" si="4"/>
        <v>0.12134113890367217</v>
      </c>
      <c r="Q31" s="100">
        <f>SUMIF($A$36:$A$325,"21",Q$36:Q$325)</f>
        <v>7516</v>
      </c>
    </row>
    <row r="32" spans="1:17" x14ac:dyDescent="0.2">
      <c r="A32" s="6">
        <v>22</v>
      </c>
      <c r="B32" s="7" t="s">
        <v>335</v>
      </c>
      <c r="C32" s="26">
        <f>SUMIF($A$36:$A$325,"22",C$36:C$325)</f>
        <v>306</v>
      </c>
      <c r="D32" s="27">
        <f t="shared" si="0"/>
        <v>6.24362375025505E-2</v>
      </c>
      <c r="E32" s="28">
        <f>SUMIF($A$36:$A$325,"22",E$36:E$325)</f>
        <v>4901</v>
      </c>
      <c r="F32" s="42">
        <f t="shared" si="5"/>
        <v>766</v>
      </c>
      <c r="G32" s="43">
        <f t="shared" si="1"/>
        <v>0.1268421924159629</v>
      </c>
      <c r="H32" s="44">
        <f t="shared" si="8"/>
        <v>6039</v>
      </c>
      <c r="I32" s="55">
        <f t="shared" si="6"/>
        <v>760</v>
      </c>
      <c r="J32" s="53">
        <f t="shared" si="2"/>
        <v>0.11438892233594221</v>
      </c>
      <c r="K32" s="58">
        <f t="shared" si="7"/>
        <v>6644</v>
      </c>
      <c r="L32" s="71">
        <f>SUMIF($A$36:$A$325,"22",L$36:L$325)</f>
        <v>752</v>
      </c>
      <c r="M32" s="67">
        <f t="shared" si="3"/>
        <v>0.10631980771949667</v>
      </c>
      <c r="N32" s="72">
        <f>SUMIF($A$36:$A$325,"22",N$36:N$325)</f>
        <v>7073</v>
      </c>
      <c r="O32" s="98">
        <f>SUMIF($A$36:$A$325,"22",O$36:O$325)</f>
        <v>757</v>
      </c>
      <c r="P32" s="99">
        <f t="shared" si="4"/>
        <v>0.11603310852237891</v>
      </c>
      <c r="Q32" s="100">
        <f>SUMIF($A$36:$A$325,"22",Q$36:Q$325)</f>
        <v>6524</v>
      </c>
    </row>
    <row r="33" spans="1:17" x14ac:dyDescent="0.2">
      <c r="A33" s="6">
        <v>23</v>
      </c>
      <c r="B33" s="7" t="s">
        <v>336</v>
      </c>
      <c r="C33" s="26">
        <f>SUMIF($A$36:$A$325,"23",C$36:C$325)</f>
        <v>251</v>
      </c>
      <c r="D33" s="27">
        <f t="shared" si="0"/>
        <v>0.11800658204043253</v>
      </c>
      <c r="E33" s="28">
        <f>SUMIF($A$36:$A$325,"23",E$36:E$325)</f>
        <v>2127</v>
      </c>
      <c r="F33" s="42">
        <f t="shared" si="5"/>
        <v>353</v>
      </c>
      <c r="G33" s="43">
        <f t="shared" si="1"/>
        <v>0.14268391269199676</v>
      </c>
      <c r="H33" s="44">
        <f t="shared" si="8"/>
        <v>2474</v>
      </c>
      <c r="I33" s="55">
        <f t="shared" si="6"/>
        <v>365</v>
      </c>
      <c r="J33" s="53">
        <f t="shared" si="2"/>
        <v>0.14076359429232549</v>
      </c>
      <c r="K33" s="58">
        <f t="shared" si="7"/>
        <v>2593</v>
      </c>
      <c r="L33" s="71">
        <f>SUMIF($A$36:$A$325,"23",L$36:L$325)</f>
        <v>291</v>
      </c>
      <c r="M33" s="67">
        <f t="shared" si="3"/>
        <v>0.10989425981873112</v>
      </c>
      <c r="N33" s="72">
        <f>SUMIF($A$36:$A$325,"23",N$36:N$325)</f>
        <v>2648</v>
      </c>
      <c r="O33" s="98">
        <f>SUMIF($A$36:$A$325,"23",O$36:O$325)</f>
        <v>333</v>
      </c>
      <c r="P33" s="99">
        <f t="shared" si="4"/>
        <v>0.12656784492588369</v>
      </c>
      <c r="Q33" s="100">
        <f>SUMIF($A$36:$A$325,"23",Q$36:Q$325)</f>
        <v>2631</v>
      </c>
    </row>
    <row r="34" spans="1:17" x14ac:dyDescent="0.2">
      <c r="A34" s="6">
        <v>24</v>
      </c>
      <c r="B34" s="7" t="s">
        <v>337</v>
      </c>
      <c r="C34" s="26">
        <f>SUMIF($A$36:$A$325,"24",C$36:C$325)</f>
        <v>311</v>
      </c>
      <c r="D34" s="27">
        <f t="shared" si="0"/>
        <v>6.8866253321523477E-2</v>
      </c>
      <c r="E34" s="28">
        <f>SUMIF($A$36:$A$325,"24",E$36:E$325)</f>
        <v>4516</v>
      </c>
      <c r="F34" s="42">
        <f t="shared" si="5"/>
        <v>544</v>
      </c>
      <c r="G34" s="43">
        <f t="shared" si="1"/>
        <v>0.10698131760078662</v>
      </c>
      <c r="H34" s="44">
        <f t="shared" si="8"/>
        <v>5085</v>
      </c>
      <c r="I34" s="55">
        <f t="shared" si="6"/>
        <v>703</v>
      </c>
      <c r="J34" s="53">
        <f t="shared" si="2"/>
        <v>0.11767659859390693</v>
      </c>
      <c r="K34" s="58">
        <f t="shared" si="7"/>
        <v>5974</v>
      </c>
      <c r="L34" s="71">
        <f>SUMIF($A$36:$A$325,"24",L$36:L$325)</f>
        <v>622</v>
      </c>
      <c r="M34" s="67">
        <f t="shared" si="3"/>
        <v>9.6824408468244083E-2</v>
      </c>
      <c r="N34" s="72">
        <f>SUMIF($A$36:$A$325,"24",N$36:N$325)</f>
        <v>6424</v>
      </c>
      <c r="O34" s="98">
        <f>SUMIF($A$36:$A$325,"24",O$36:O$325)</f>
        <v>730</v>
      </c>
      <c r="P34" s="99">
        <f t="shared" si="4"/>
        <v>0.1179512037485862</v>
      </c>
      <c r="Q34" s="100">
        <f>SUMIF($A$36:$A$325,"24",Q$36:Q$325)</f>
        <v>6189</v>
      </c>
    </row>
    <row r="35" spans="1:17" x14ac:dyDescent="0.2">
      <c r="A35" s="8">
        <v>25</v>
      </c>
      <c r="B35" s="9" t="s">
        <v>338</v>
      </c>
      <c r="C35" s="29">
        <f>SUMIF($A$36:$A$325,"25",C$36:C$325)</f>
        <v>276</v>
      </c>
      <c r="D35" s="21">
        <f t="shared" si="0"/>
        <v>5.780104712041885E-2</v>
      </c>
      <c r="E35" s="30">
        <f>SUMIF($A$36:$A$325,"25",E$36:E$325)</f>
        <v>4775</v>
      </c>
      <c r="F35" s="42">
        <f t="shared" si="5"/>
        <v>540</v>
      </c>
      <c r="G35" s="37">
        <f t="shared" si="1"/>
        <v>9.9465831644870148E-2</v>
      </c>
      <c r="H35" s="44">
        <f t="shared" si="8"/>
        <v>5429</v>
      </c>
      <c r="I35" s="60">
        <f t="shared" si="6"/>
        <v>649</v>
      </c>
      <c r="J35" s="51">
        <f t="shared" si="2"/>
        <v>0.10927765617107257</v>
      </c>
      <c r="K35" s="61">
        <f t="shared" si="7"/>
        <v>5939</v>
      </c>
      <c r="L35" s="73">
        <f>SUMIF($A$36:$A$325,"25",L$36:L$325)</f>
        <v>676</v>
      </c>
      <c r="M35" s="65">
        <f t="shared" si="3"/>
        <v>0.11467345207803223</v>
      </c>
      <c r="N35" s="74">
        <f>SUMIF($A$36:$A$325,"25",N$36:N$325)</f>
        <v>5895</v>
      </c>
      <c r="O35" s="101">
        <f>SUMIF($A$36:$A$325,"25",O$36:O$325)</f>
        <v>656</v>
      </c>
      <c r="P35" s="94">
        <f t="shared" si="4"/>
        <v>0.12459639126305792</v>
      </c>
      <c r="Q35" s="102">
        <f>SUMIF($A$36:$A$325,"25",Q$36:Q$325)</f>
        <v>5265</v>
      </c>
    </row>
    <row r="36" spans="1:17" x14ac:dyDescent="0.2">
      <c r="A36" s="10" t="s">
        <v>4</v>
      </c>
      <c r="B36" s="3" t="s">
        <v>5</v>
      </c>
      <c r="C36" s="31">
        <v>113</v>
      </c>
      <c r="D36" s="27">
        <f t="shared" si="0"/>
        <v>0.12349726775956284</v>
      </c>
      <c r="E36" s="32">
        <v>915</v>
      </c>
      <c r="F36" s="45">
        <v>172</v>
      </c>
      <c r="G36" s="43">
        <f>F36/H36</f>
        <v>0.14878892733564014</v>
      </c>
      <c r="H36" s="46">
        <v>1156</v>
      </c>
      <c r="I36" s="54">
        <v>161</v>
      </c>
      <c r="J36" s="53">
        <f>I36/K36</f>
        <v>0.1464968152866242</v>
      </c>
      <c r="K36" s="59">
        <v>1099</v>
      </c>
      <c r="L36" s="75">
        <v>190</v>
      </c>
      <c r="M36" s="67">
        <f t="shared" ref="M36:M99" si="9">L36/N36</f>
        <v>0.15043547110055425</v>
      </c>
      <c r="N36" s="76">
        <v>1263</v>
      </c>
      <c r="O36" s="103">
        <v>194</v>
      </c>
      <c r="P36" s="99">
        <f t="shared" si="4"/>
        <v>0.15582329317269075</v>
      </c>
      <c r="Q36" s="104">
        <v>1245</v>
      </c>
    </row>
    <row r="37" spans="1:17" x14ac:dyDescent="0.2">
      <c r="A37" s="10" t="s">
        <v>4</v>
      </c>
      <c r="B37" s="3" t="s">
        <v>6</v>
      </c>
      <c r="C37" s="31">
        <v>55</v>
      </c>
      <c r="D37" s="27">
        <f t="shared" si="0"/>
        <v>8.1001472754050077E-2</v>
      </c>
      <c r="E37" s="32">
        <v>679</v>
      </c>
      <c r="F37" s="47">
        <v>96</v>
      </c>
      <c r="G37" s="43">
        <f t="shared" ref="G37:G100" si="10">F37/H37</f>
        <v>0.11895910780669144</v>
      </c>
      <c r="H37" s="48">
        <v>807</v>
      </c>
      <c r="I37" s="54">
        <v>115</v>
      </c>
      <c r="J37" s="53">
        <f t="shared" ref="J37:J100" si="11">I37/K37</f>
        <v>0.12554585152838427</v>
      </c>
      <c r="K37" s="59">
        <v>916</v>
      </c>
      <c r="L37" s="75">
        <v>134</v>
      </c>
      <c r="M37" s="67">
        <f t="shared" si="9"/>
        <v>0.1363173957273652</v>
      </c>
      <c r="N37" s="76">
        <v>983</v>
      </c>
      <c r="O37" s="103">
        <v>169</v>
      </c>
      <c r="P37" s="99">
        <f>O37/Q37</f>
        <v>0.16375968992248063</v>
      </c>
      <c r="Q37" s="104">
        <v>1032</v>
      </c>
    </row>
    <row r="38" spans="1:17" x14ac:dyDescent="0.2">
      <c r="A38" s="10" t="s">
        <v>4</v>
      </c>
      <c r="B38" s="3" t="s">
        <v>7</v>
      </c>
      <c r="C38" s="31">
        <v>96</v>
      </c>
      <c r="D38" s="27">
        <f t="shared" si="0"/>
        <v>0.1014799154334038</v>
      </c>
      <c r="E38" s="32">
        <v>946</v>
      </c>
      <c r="F38" s="47">
        <v>158</v>
      </c>
      <c r="G38" s="43">
        <f t="shared" si="10"/>
        <v>0.14429223744292238</v>
      </c>
      <c r="H38" s="48">
        <v>1095</v>
      </c>
      <c r="I38" s="54">
        <v>191</v>
      </c>
      <c r="J38" s="53">
        <f t="shared" si="11"/>
        <v>0.14806201550387596</v>
      </c>
      <c r="K38" s="59">
        <v>1290</v>
      </c>
      <c r="L38" s="75">
        <v>211</v>
      </c>
      <c r="M38" s="67">
        <f t="shared" si="9"/>
        <v>0.14632454923717059</v>
      </c>
      <c r="N38" s="76">
        <v>1442</v>
      </c>
      <c r="O38" s="103">
        <v>256</v>
      </c>
      <c r="P38" s="99">
        <f t="shared" si="4"/>
        <v>0.18040873854827344</v>
      </c>
      <c r="Q38" s="104">
        <v>1419</v>
      </c>
    </row>
    <row r="39" spans="1:17" x14ac:dyDescent="0.2">
      <c r="A39" s="10" t="s">
        <v>4</v>
      </c>
      <c r="B39" s="3" t="s">
        <v>8</v>
      </c>
      <c r="C39" s="31">
        <v>79</v>
      </c>
      <c r="D39" s="27">
        <f t="shared" si="0"/>
        <v>8.3333333333333329E-2</v>
      </c>
      <c r="E39" s="32">
        <v>948</v>
      </c>
      <c r="F39" s="47">
        <v>110</v>
      </c>
      <c r="G39" s="43">
        <f t="shared" si="10"/>
        <v>0.11066398390342053</v>
      </c>
      <c r="H39" s="48">
        <v>994</v>
      </c>
      <c r="I39" s="54">
        <v>146</v>
      </c>
      <c r="J39" s="53">
        <f t="shared" si="11"/>
        <v>0.11947626841243862</v>
      </c>
      <c r="K39" s="59">
        <v>1222</v>
      </c>
      <c r="L39" s="75">
        <v>166</v>
      </c>
      <c r="M39" s="67">
        <f t="shared" si="9"/>
        <v>0.13195548489666137</v>
      </c>
      <c r="N39" s="76">
        <v>1258</v>
      </c>
      <c r="O39" s="103">
        <v>169</v>
      </c>
      <c r="P39" s="99">
        <f t="shared" si="4"/>
        <v>0.12803030303030302</v>
      </c>
      <c r="Q39" s="104">
        <v>1320</v>
      </c>
    </row>
    <row r="40" spans="1:17" x14ac:dyDescent="0.2">
      <c r="A40" s="10" t="s">
        <v>4</v>
      </c>
      <c r="B40" s="3" t="s">
        <v>9</v>
      </c>
      <c r="C40" s="31">
        <v>180</v>
      </c>
      <c r="D40" s="27">
        <f t="shared" si="0"/>
        <v>0.1157556270096463</v>
      </c>
      <c r="E40" s="32">
        <v>1555</v>
      </c>
      <c r="F40" s="47">
        <v>410</v>
      </c>
      <c r="G40" s="43">
        <f t="shared" si="10"/>
        <v>0.20398009950248755</v>
      </c>
      <c r="H40" s="48">
        <v>2010</v>
      </c>
      <c r="I40" s="54">
        <v>409</v>
      </c>
      <c r="J40" s="53">
        <f t="shared" si="11"/>
        <v>0.20137863121614968</v>
      </c>
      <c r="K40" s="59">
        <v>2031</v>
      </c>
      <c r="L40" s="75">
        <v>409</v>
      </c>
      <c r="M40" s="67">
        <f t="shared" si="9"/>
        <v>0.17170445004198154</v>
      </c>
      <c r="N40" s="76">
        <v>2382</v>
      </c>
      <c r="O40" s="103">
        <v>313</v>
      </c>
      <c r="P40" s="99">
        <f t="shared" si="4"/>
        <v>0.1738888888888889</v>
      </c>
      <c r="Q40" s="104">
        <v>1800</v>
      </c>
    </row>
    <row r="41" spans="1:17" x14ac:dyDescent="0.2">
      <c r="A41" s="10" t="s">
        <v>4</v>
      </c>
      <c r="B41" s="3" t="s">
        <v>10</v>
      </c>
      <c r="C41" s="31">
        <v>39</v>
      </c>
      <c r="D41" s="27">
        <f t="shared" si="0"/>
        <v>7.3446327683615822E-2</v>
      </c>
      <c r="E41" s="32">
        <v>531</v>
      </c>
      <c r="F41" s="47">
        <v>88</v>
      </c>
      <c r="G41" s="43">
        <f t="shared" si="10"/>
        <v>0.14839797639123103</v>
      </c>
      <c r="H41" s="48">
        <v>593</v>
      </c>
      <c r="I41" s="54">
        <v>112</v>
      </c>
      <c r="J41" s="53">
        <f t="shared" si="11"/>
        <v>0.15217391304347827</v>
      </c>
      <c r="K41" s="59">
        <v>736</v>
      </c>
      <c r="L41" s="75">
        <v>132</v>
      </c>
      <c r="M41" s="67">
        <f t="shared" si="9"/>
        <v>0.17232375979112272</v>
      </c>
      <c r="N41" s="76">
        <v>766</v>
      </c>
      <c r="O41" s="103">
        <v>101</v>
      </c>
      <c r="P41" s="99">
        <f t="shared" si="4"/>
        <v>0.150074294205052</v>
      </c>
      <c r="Q41" s="104">
        <v>673</v>
      </c>
    </row>
    <row r="42" spans="1:17" x14ac:dyDescent="0.2">
      <c r="A42" s="10" t="s">
        <v>4</v>
      </c>
      <c r="B42" s="3" t="s">
        <v>11</v>
      </c>
      <c r="C42" s="31">
        <v>285</v>
      </c>
      <c r="D42" s="27">
        <f t="shared" si="0"/>
        <v>0.13121546961325967</v>
      </c>
      <c r="E42" s="32">
        <v>2172</v>
      </c>
      <c r="F42" s="47">
        <v>497</v>
      </c>
      <c r="G42" s="43">
        <f t="shared" si="10"/>
        <v>0.2082984073763621</v>
      </c>
      <c r="H42" s="48">
        <v>2386</v>
      </c>
      <c r="I42" s="54">
        <v>461</v>
      </c>
      <c r="J42" s="53">
        <f t="shared" si="11"/>
        <v>0.17548534449942901</v>
      </c>
      <c r="K42" s="59">
        <v>2627</v>
      </c>
      <c r="L42" s="75">
        <v>490</v>
      </c>
      <c r="M42" s="67">
        <f t="shared" si="9"/>
        <v>0.170316301703163</v>
      </c>
      <c r="N42" s="76">
        <v>2877</v>
      </c>
      <c r="O42" s="103">
        <v>519</v>
      </c>
      <c r="P42" s="99">
        <f t="shared" si="4"/>
        <v>0.18756776292013011</v>
      </c>
      <c r="Q42" s="104">
        <v>2767</v>
      </c>
    </row>
    <row r="43" spans="1:17" x14ac:dyDescent="0.2">
      <c r="A43" s="10" t="s">
        <v>4</v>
      </c>
      <c r="B43" s="3" t="s">
        <v>12</v>
      </c>
      <c r="C43" s="31">
        <v>194</v>
      </c>
      <c r="D43" s="27">
        <f t="shared" si="0"/>
        <v>0.14170927684441198</v>
      </c>
      <c r="E43" s="32">
        <v>1369</v>
      </c>
      <c r="F43" s="47">
        <v>258</v>
      </c>
      <c r="G43" s="43">
        <f t="shared" si="10"/>
        <v>0.16851730894839975</v>
      </c>
      <c r="H43" s="48">
        <v>1531</v>
      </c>
      <c r="I43" s="54">
        <v>288</v>
      </c>
      <c r="J43" s="53">
        <f t="shared" si="11"/>
        <v>0.15920398009950248</v>
      </c>
      <c r="K43" s="59">
        <v>1809</v>
      </c>
      <c r="L43" s="75">
        <v>284</v>
      </c>
      <c r="M43" s="67">
        <f t="shared" si="9"/>
        <v>0.15034409740603494</v>
      </c>
      <c r="N43" s="76">
        <v>1889</v>
      </c>
      <c r="O43" s="103">
        <v>329</v>
      </c>
      <c r="P43" s="99">
        <f t="shared" si="4"/>
        <v>0.1810676940011007</v>
      </c>
      <c r="Q43" s="104">
        <v>1817</v>
      </c>
    </row>
    <row r="44" spans="1:17" x14ac:dyDescent="0.2">
      <c r="A44" s="10" t="s">
        <v>4</v>
      </c>
      <c r="B44" s="3" t="s">
        <v>13</v>
      </c>
      <c r="C44" s="31">
        <v>18</v>
      </c>
      <c r="D44" s="27">
        <f t="shared" si="0"/>
        <v>5.2173913043478258E-2</v>
      </c>
      <c r="E44" s="32">
        <v>345</v>
      </c>
      <c r="F44" s="47">
        <v>34</v>
      </c>
      <c r="G44" s="43">
        <f t="shared" si="10"/>
        <v>8.5213032581453629E-2</v>
      </c>
      <c r="H44" s="48">
        <v>399</v>
      </c>
      <c r="I44" s="54">
        <v>39</v>
      </c>
      <c r="J44" s="53">
        <f t="shared" si="11"/>
        <v>0.10483870967741936</v>
      </c>
      <c r="K44" s="59">
        <v>372</v>
      </c>
      <c r="L44" s="75">
        <v>50</v>
      </c>
      <c r="M44" s="67">
        <f t="shared" si="9"/>
        <v>0.10845986984815618</v>
      </c>
      <c r="N44" s="76">
        <v>461</v>
      </c>
      <c r="O44" s="103">
        <v>61</v>
      </c>
      <c r="P44" s="99">
        <f t="shared" si="4"/>
        <v>0.1337719298245614</v>
      </c>
      <c r="Q44" s="104">
        <v>456</v>
      </c>
    </row>
    <row r="45" spans="1:17" x14ac:dyDescent="0.2">
      <c r="A45" s="10" t="s">
        <v>4</v>
      </c>
      <c r="B45" s="3" t="s">
        <v>14</v>
      </c>
      <c r="C45" s="31">
        <v>140</v>
      </c>
      <c r="D45" s="27">
        <f t="shared" si="0"/>
        <v>8.0229226361031525E-2</v>
      </c>
      <c r="E45" s="32">
        <v>1745</v>
      </c>
      <c r="F45" s="47">
        <v>194</v>
      </c>
      <c r="G45" s="43">
        <f t="shared" si="10"/>
        <v>0.1029723991507431</v>
      </c>
      <c r="H45" s="48">
        <v>1884</v>
      </c>
      <c r="I45" s="54">
        <v>247</v>
      </c>
      <c r="J45" s="53">
        <f t="shared" si="11"/>
        <v>0.1118659420289855</v>
      </c>
      <c r="K45" s="59">
        <v>2208</v>
      </c>
      <c r="L45" s="75">
        <v>276</v>
      </c>
      <c r="M45" s="67">
        <f t="shared" si="9"/>
        <v>0.11386138613861387</v>
      </c>
      <c r="N45" s="76">
        <v>2424</v>
      </c>
      <c r="O45" s="103">
        <v>319</v>
      </c>
      <c r="P45" s="99">
        <f t="shared" si="4"/>
        <v>0.13242009132420091</v>
      </c>
      <c r="Q45" s="104">
        <v>2409</v>
      </c>
    </row>
    <row r="46" spans="1:17" x14ac:dyDescent="0.2">
      <c r="A46" s="10" t="s">
        <v>4</v>
      </c>
      <c r="B46" s="3" t="s">
        <v>15</v>
      </c>
      <c r="C46" s="31">
        <v>38</v>
      </c>
      <c r="D46" s="27">
        <f t="shared" si="0"/>
        <v>4.7619047619047616E-2</v>
      </c>
      <c r="E46" s="32">
        <v>798</v>
      </c>
      <c r="F46" s="47">
        <v>104</v>
      </c>
      <c r="G46" s="43">
        <f t="shared" si="10"/>
        <v>0.11182795698924732</v>
      </c>
      <c r="H46" s="48">
        <v>930</v>
      </c>
      <c r="I46" s="54">
        <v>114</v>
      </c>
      <c r="J46" s="53">
        <f t="shared" si="11"/>
        <v>0.10993249758919961</v>
      </c>
      <c r="K46" s="59">
        <v>1037</v>
      </c>
      <c r="L46" s="75">
        <v>145</v>
      </c>
      <c r="M46" s="67">
        <f t="shared" si="9"/>
        <v>0.12957998212689903</v>
      </c>
      <c r="N46" s="76">
        <v>1119</v>
      </c>
      <c r="O46" s="103">
        <v>159</v>
      </c>
      <c r="P46" s="99">
        <f t="shared" si="4"/>
        <v>0.14901593252108716</v>
      </c>
      <c r="Q46" s="104">
        <v>1067</v>
      </c>
    </row>
    <row r="47" spans="1:17" x14ac:dyDescent="0.2">
      <c r="A47" s="10" t="s">
        <v>4</v>
      </c>
      <c r="B47" s="3" t="s">
        <v>16</v>
      </c>
      <c r="C47" s="31">
        <v>37</v>
      </c>
      <c r="D47" s="27">
        <f t="shared" si="0"/>
        <v>7.8723404255319152E-2</v>
      </c>
      <c r="E47" s="32">
        <v>470</v>
      </c>
      <c r="F47" s="47">
        <v>64</v>
      </c>
      <c r="G47" s="43">
        <f t="shared" si="10"/>
        <v>0.11962616822429907</v>
      </c>
      <c r="H47" s="48">
        <v>535</v>
      </c>
      <c r="I47" s="54">
        <v>90</v>
      </c>
      <c r="J47" s="53">
        <f t="shared" si="11"/>
        <v>0.14106583072100312</v>
      </c>
      <c r="K47" s="59">
        <v>638</v>
      </c>
      <c r="L47" s="75">
        <v>70</v>
      </c>
      <c r="M47" s="67">
        <f t="shared" si="9"/>
        <v>0.10703363914373089</v>
      </c>
      <c r="N47" s="76">
        <v>654</v>
      </c>
      <c r="O47" s="103">
        <v>120</v>
      </c>
      <c r="P47" s="99">
        <f t="shared" si="4"/>
        <v>0.1556420233463035</v>
      </c>
      <c r="Q47" s="104">
        <v>771</v>
      </c>
    </row>
    <row r="48" spans="1:17" x14ac:dyDescent="0.2">
      <c r="A48" s="10" t="s">
        <v>4</v>
      </c>
      <c r="B48" s="3" t="s">
        <v>17</v>
      </c>
      <c r="C48" s="31">
        <v>12</v>
      </c>
      <c r="D48" s="27">
        <f t="shared" si="0"/>
        <v>0.05</v>
      </c>
      <c r="E48" s="32">
        <v>240</v>
      </c>
      <c r="F48" s="47">
        <v>21</v>
      </c>
      <c r="G48" s="43">
        <f t="shared" si="10"/>
        <v>6.9767441860465115E-2</v>
      </c>
      <c r="H48" s="48">
        <v>301</v>
      </c>
      <c r="I48" s="54">
        <v>22</v>
      </c>
      <c r="J48" s="53">
        <f t="shared" si="11"/>
        <v>7.3825503355704702E-2</v>
      </c>
      <c r="K48" s="59">
        <v>298</v>
      </c>
      <c r="L48" s="75">
        <v>23</v>
      </c>
      <c r="M48" s="67">
        <f t="shared" si="9"/>
        <v>6.3013698630136991E-2</v>
      </c>
      <c r="N48" s="76">
        <v>365</v>
      </c>
      <c r="O48" s="103">
        <v>25</v>
      </c>
      <c r="P48" s="99">
        <f t="shared" si="4"/>
        <v>7.0422535211267609E-2</v>
      </c>
      <c r="Q48" s="104">
        <v>355</v>
      </c>
    </row>
    <row r="49" spans="1:17" x14ac:dyDescent="0.2">
      <c r="A49" s="10" t="s">
        <v>4</v>
      </c>
      <c r="B49" s="3" t="s">
        <v>18</v>
      </c>
      <c r="C49" s="31">
        <v>157</v>
      </c>
      <c r="D49" s="27">
        <f t="shared" si="0"/>
        <v>8.8951841359773368E-2</v>
      </c>
      <c r="E49" s="32">
        <v>1765</v>
      </c>
      <c r="F49" s="47">
        <v>286</v>
      </c>
      <c r="G49" s="43">
        <f t="shared" si="10"/>
        <v>0.14621676891615543</v>
      </c>
      <c r="H49" s="48">
        <v>1956</v>
      </c>
      <c r="I49" s="54">
        <v>309</v>
      </c>
      <c r="J49" s="53">
        <f t="shared" si="11"/>
        <v>0.13446475195822455</v>
      </c>
      <c r="K49" s="59">
        <v>2298</v>
      </c>
      <c r="L49" s="75">
        <v>369</v>
      </c>
      <c r="M49" s="67">
        <f t="shared" si="9"/>
        <v>0.15172697368421054</v>
      </c>
      <c r="N49" s="76">
        <v>2432</v>
      </c>
      <c r="O49" s="103">
        <v>424</v>
      </c>
      <c r="P49" s="99">
        <f t="shared" si="4"/>
        <v>0.18174024860694385</v>
      </c>
      <c r="Q49" s="104">
        <v>2333</v>
      </c>
    </row>
    <row r="50" spans="1:17" x14ac:dyDescent="0.2">
      <c r="A50" s="10" t="s">
        <v>4</v>
      </c>
      <c r="B50" s="3" t="s">
        <v>19</v>
      </c>
      <c r="C50" s="31">
        <v>110</v>
      </c>
      <c r="D50" s="27">
        <f t="shared" si="0"/>
        <v>6.8707058088694567E-2</v>
      </c>
      <c r="E50" s="32">
        <v>1601</v>
      </c>
      <c r="F50" s="47">
        <v>501</v>
      </c>
      <c r="G50" s="43">
        <f t="shared" si="10"/>
        <v>0.23620933521923621</v>
      </c>
      <c r="H50" s="48">
        <v>2121</v>
      </c>
      <c r="I50" s="54">
        <v>504</v>
      </c>
      <c r="J50" s="53">
        <f t="shared" si="11"/>
        <v>0.21510883482714468</v>
      </c>
      <c r="K50" s="59">
        <v>2343</v>
      </c>
      <c r="L50" s="75">
        <v>469</v>
      </c>
      <c r="M50" s="67">
        <f t="shared" si="9"/>
        <v>0.21154713576905729</v>
      </c>
      <c r="N50" s="76">
        <v>2217</v>
      </c>
      <c r="O50" s="103">
        <v>445</v>
      </c>
      <c r="P50" s="99">
        <f t="shared" si="4"/>
        <v>0.22373051784816492</v>
      </c>
      <c r="Q50" s="104">
        <v>1989</v>
      </c>
    </row>
    <row r="51" spans="1:17" x14ac:dyDescent="0.2">
      <c r="A51" s="10" t="s">
        <v>4</v>
      </c>
      <c r="B51" s="3" t="s">
        <v>20</v>
      </c>
      <c r="C51" s="31">
        <v>295</v>
      </c>
      <c r="D51" s="27">
        <f t="shared" si="0"/>
        <v>9.9561255484306443E-2</v>
      </c>
      <c r="E51" s="32">
        <v>2963</v>
      </c>
      <c r="F51" s="47">
        <v>563</v>
      </c>
      <c r="G51" s="43">
        <f t="shared" si="10"/>
        <v>0.15877044557247602</v>
      </c>
      <c r="H51" s="48">
        <v>3546</v>
      </c>
      <c r="I51" s="54">
        <v>707</v>
      </c>
      <c r="J51" s="53">
        <f t="shared" si="11"/>
        <v>0.16392302341757478</v>
      </c>
      <c r="K51" s="59">
        <v>4313</v>
      </c>
      <c r="L51" s="75">
        <v>906</v>
      </c>
      <c r="M51" s="67">
        <f t="shared" si="9"/>
        <v>0.18961908748430306</v>
      </c>
      <c r="N51" s="76">
        <v>4778</v>
      </c>
      <c r="O51" s="103">
        <v>941</v>
      </c>
      <c r="P51" s="99">
        <f t="shared" si="4"/>
        <v>0.19710934227063259</v>
      </c>
      <c r="Q51" s="104">
        <v>4774</v>
      </c>
    </row>
    <row r="52" spans="1:17" x14ac:dyDescent="0.2">
      <c r="A52" s="10" t="s">
        <v>4</v>
      </c>
      <c r="B52" s="3" t="s">
        <v>21</v>
      </c>
      <c r="C52" s="31">
        <v>7056</v>
      </c>
      <c r="D52" s="27">
        <f t="shared" si="0"/>
        <v>0.14287449884582676</v>
      </c>
      <c r="E52" s="32">
        <v>49386</v>
      </c>
      <c r="F52" s="47">
        <v>13585</v>
      </c>
      <c r="G52" s="43">
        <f t="shared" si="10"/>
        <v>0.25289474663986</v>
      </c>
      <c r="H52" s="48">
        <v>53718</v>
      </c>
      <c r="I52" s="54">
        <v>15708</v>
      </c>
      <c r="J52" s="53">
        <f t="shared" si="11"/>
        <v>0.25992851469420175</v>
      </c>
      <c r="K52" s="59">
        <v>60432</v>
      </c>
      <c r="L52" s="75">
        <v>15148</v>
      </c>
      <c r="M52" s="67">
        <f t="shared" si="9"/>
        <v>0.25161536800491668</v>
      </c>
      <c r="N52" s="76">
        <v>60203</v>
      </c>
      <c r="O52" s="103">
        <v>16309</v>
      </c>
      <c r="P52" s="99">
        <f t="shared" si="4"/>
        <v>0.24358514801206799</v>
      </c>
      <c r="Q52" s="104">
        <v>66954</v>
      </c>
    </row>
    <row r="53" spans="1:17" x14ac:dyDescent="0.2">
      <c r="A53" s="10" t="s">
        <v>4</v>
      </c>
      <c r="B53" s="3" t="s">
        <v>22</v>
      </c>
      <c r="C53" s="31">
        <v>150</v>
      </c>
      <c r="D53" s="27">
        <f t="shared" si="0"/>
        <v>6.3775510204081634E-2</v>
      </c>
      <c r="E53" s="32">
        <v>2352</v>
      </c>
      <c r="F53" s="47">
        <v>366</v>
      </c>
      <c r="G53" s="43">
        <f t="shared" si="10"/>
        <v>0.1228600201409869</v>
      </c>
      <c r="H53" s="48">
        <v>2979</v>
      </c>
      <c r="I53" s="54">
        <v>609</v>
      </c>
      <c r="J53" s="53">
        <f t="shared" si="11"/>
        <v>0.1707795849691531</v>
      </c>
      <c r="K53" s="59">
        <v>3566</v>
      </c>
      <c r="L53" s="75">
        <v>785</v>
      </c>
      <c r="M53" s="67">
        <f t="shared" si="9"/>
        <v>0.19708762239517952</v>
      </c>
      <c r="N53" s="76">
        <v>3983</v>
      </c>
      <c r="O53" s="103">
        <v>1059</v>
      </c>
      <c r="P53" s="99">
        <f t="shared" si="4"/>
        <v>0.2006441834028041</v>
      </c>
      <c r="Q53" s="104">
        <v>5278</v>
      </c>
    </row>
    <row r="54" spans="1:17" x14ac:dyDescent="0.2">
      <c r="A54" s="10" t="s">
        <v>4</v>
      </c>
      <c r="B54" s="3" t="s">
        <v>23</v>
      </c>
      <c r="C54" s="31">
        <v>537</v>
      </c>
      <c r="D54" s="27">
        <f t="shared" si="0"/>
        <v>9.2890503373118841E-2</v>
      </c>
      <c r="E54" s="32">
        <v>5781</v>
      </c>
      <c r="F54" s="47">
        <v>1211</v>
      </c>
      <c r="G54" s="43">
        <f t="shared" si="10"/>
        <v>0.22788859616108392</v>
      </c>
      <c r="H54" s="48">
        <v>5314</v>
      </c>
      <c r="I54" s="54">
        <v>1236</v>
      </c>
      <c r="J54" s="53">
        <f t="shared" si="11"/>
        <v>0.24084177708495713</v>
      </c>
      <c r="K54" s="59">
        <v>5132</v>
      </c>
      <c r="L54" s="75">
        <v>1397</v>
      </c>
      <c r="M54" s="67">
        <f t="shared" si="9"/>
        <v>0.2665013353681801</v>
      </c>
      <c r="N54" s="76">
        <v>5242</v>
      </c>
      <c r="O54" s="103">
        <v>1598</v>
      </c>
      <c r="P54" s="99">
        <f t="shared" si="4"/>
        <v>0.27223168654173763</v>
      </c>
      <c r="Q54" s="104">
        <v>5870</v>
      </c>
    </row>
    <row r="55" spans="1:17" x14ac:dyDescent="0.2">
      <c r="A55" s="10" t="s">
        <v>4</v>
      </c>
      <c r="B55" s="3" t="s">
        <v>24</v>
      </c>
      <c r="C55" s="31">
        <v>118</v>
      </c>
      <c r="D55" s="27">
        <f t="shared" si="0"/>
        <v>0.15629139072847681</v>
      </c>
      <c r="E55" s="32">
        <v>755</v>
      </c>
      <c r="F55" s="47">
        <v>169</v>
      </c>
      <c r="G55" s="43">
        <f t="shared" si="10"/>
        <v>0.20435308343409916</v>
      </c>
      <c r="H55" s="48">
        <v>827</v>
      </c>
      <c r="I55" s="54">
        <v>727</v>
      </c>
      <c r="J55" s="53">
        <f t="shared" si="11"/>
        <v>0.29673469387755103</v>
      </c>
      <c r="K55" s="59">
        <v>2450</v>
      </c>
      <c r="L55" s="75">
        <v>826</v>
      </c>
      <c r="M55" s="67">
        <f t="shared" si="9"/>
        <v>0.26610824742268041</v>
      </c>
      <c r="N55" s="76">
        <v>3104</v>
      </c>
      <c r="O55" s="103">
        <v>645</v>
      </c>
      <c r="P55" s="99">
        <f t="shared" si="4"/>
        <v>0.17140579325006644</v>
      </c>
      <c r="Q55" s="104">
        <v>3763</v>
      </c>
    </row>
    <row r="56" spans="1:17" x14ac:dyDescent="0.2">
      <c r="A56" s="10" t="s">
        <v>4</v>
      </c>
      <c r="B56" s="3" t="s">
        <v>25</v>
      </c>
      <c r="C56" s="31">
        <v>1455</v>
      </c>
      <c r="D56" s="27">
        <f t="shared" si="0"/>
        <v>0.17741738812339958</v>
      </c>
      <c r="E56" s="32">
        <v>8201</v>
      </c>
      <c r="F56" s="47">
        <v>2260</v>
      </c>
      <c r="G56" s="43">
        <f t="shared" si="10"/>
        <v>0.23241464417935007</v>
      </c>
      <c r="H56" s="48">
        <v>9724</v>
      </c>
      <c r="I56" s="54">
        <v>2485</v>
      </c>
      <c r="J56" s="53">
        <f t="shared" si="11"/>
        <v>0.25871941697032796</v>
      </c>
      <c r="K56" s="59">
        <v>9605</v>
      </c>
      <c r="L56" s="75">
        <v>2293</v>
      </c>
      <c r="M56" s="67">
        <f t="shared" si="9"/>
        <v>0.23513125512715341</v>
      </c>
      <c r="N56" s="76">
        <v>9752</v>
      </c>
      <c r="O56" s="103">
        <v>2392</v>
      </c>
      <c r="P56" s="99">
        <f t="shared" si="4"/>
        <v>0.26219445357886662</v>
      </c>
      <c r="Q56" s="104">
        <v>9123</v>
      </c>
    </row>
    <row r="57" spans="1:17" x14ac:dyDescent="0.2">
      <c r="A57" s="10" t="s">
        <v>4</v>
      </c>
      <c r="B57" s="3" t="s">
        <v>26</v>
      </c>
      <c r="C57" s="31">
        <v>95</v>
      </c>
      <c r="D57" s="27">
        <f t="shared" si="0"/>
        <v>8.8372093023255813E-2</v>
      </c>
      <c r="E57" s="32">
        <v>1075</v>
      </c>
      <c r="F57" s="47">
        <v>113</v>
      </c>
      <c r="G57" s="43">
        <f t="shared" si="10"/>
        <v>0.10329067641681901</v>
      </c>
      <c r="H57" s="48">
        <v>1094</v>
      </c>
      <c r="I57" s="54">
        <v>149</v>
      </c>
      <c r="J57" s="53">
        <f t="shared" si="11"/>
        <v>0.12531539108494533</v>
      </c>
      <c r="K57" s="59">
        <v>1189</v>
      </c>
      <c r="L57" s="75">
        <v>200</v>
      </c>
      <c r="M57" s="67">
        <f t="shared" si="9"/>
        <v>0.14749262536873156</v>
      </c>
      <c r="N57" s="76">
        <v>1356</v>
      </c>
      <c r="O57" s="103">
        <v>215</v>
      </c>
      <c r="P57" s="99">
        <f t="shared" si="4"/>
        <v>0.16705516705516704</v>
      </c>
      <c r="Q57" s="104">
        <v>1287</v>
      </c>
    </row>
    <row r="58" spans="1:17" x14ac:dyDescent="0.2">
      <c r="A58" s="10" t="s">
        <v>4</v>
      </c>
      <c r="B58" s="3" t="s">
        <v>27</v>
      </c>
      <c r="C58" s="31">
        <v>19</v>
      </c>
      <c r="D58" s="27">
        <f t="shared" si="0"/>
        <v>6.4846416382252553E-2</v>
      </c>
      <c r="E58" s="32">
        <v>293</v>
      </c>
      <c r="F58" s="47">
        <v>39</v>
      </c>
      <c r="G58" s="43">
        <f t="shared" si="10"/>
        <v>0.12871287128712872</v>
      </c>
      <c r="H58" s="48">
        <v>303</v>
      </c>
      <c r="I58" s="54">
        <v>47</v>
      </c>
      <c r="J58" s="53">
        <f t="shared" si="11"/>
        <v>0.13128491620111732</v>
      </c>
      <c r="K58" s="59">
        <v>358</v>
      </c>
      <c r="L58" s="75">
        <v>51</v>
      </c>
      <c r="M58" s="67">
        <f t="shared" si="9"/>
        <v>0.12911392405063291</v>
      </c>
      <c r="N58" s="76">
        <v>395</v>
      </c>
      <c r="O58" s="103">
        <v>72</v>
      </c>
      <c r="P58" s="99">
        <f t="shared" si="4"/>
        <v>0.18227848101265823</v>
      </c>
      <c r="Q58" s="104">
        <v>395</v>
      </c>
    </row>
    <row r="59" spans="1:17" x14ac:dyDescent="0.2">
      <c r="A59" s="10" t="s">
        <v>4</v>
      </c>
      <c r="B59" s="3" t="s">
        <v>28</v>
      </c>
      <c r="C59" s="31">
        <v>92</v>
      </c>
      <c r="D59" s="27">
        <f t="shared" si="0"/>
        <v>6.8249258160237386E-2</v>
      </c>
      <c r="E59" s="32">
        <v>1348</v>
      </c>
      <c r="F59" s="47">
        <v>154</v>
      </c>
      <c r="G59" s="43">
        <f t="shared" si="10"/>
        <v>9.7653772986683582E-2</v>
      </c>
      <c r="H59" s="48">
        <v>1577</v>
      </c>
      <c r="I59" s="54">
        <v>172</v>
      </c>
      <c r="J59" s="53">
        <f t="shared" si="11"/>
        <v>8.9770354906054284E-2</v>
      </c>
      <c r="K59" s="59">
        <v>1916</v>
      </c>
      <c r="L59" s="75">
        <v>171</v>
      </c>
      <c r="M59" s="67">
        <f t="shared" si="9"/>
        <v>9.6013475575519369E-2</v>
      </c>
      <c r="N59" s="76">
        <v>1781</v>
      </c>
      <c r="O59" s="103">
        <v>242</v>
      </c>
      <c r="P59" s="99">
        <f t="shared" si="4"/>
        <v>0.12872340425531914</v>
      </c>
      <c r="Q59" s="104">
        <v>1880</v>
      </c>
    </row>
    <row r="60" spans="1:17" x14ac:dyDescent="0.2">
      <c r="A60" s="10" t="s">
        <v>4</v>
      </c>
      <c r="B60" s="3" t="s">
        <v>29</v>
      </c>
      <c r="C60" s="31">
        <v>64</v>
      </c>
      <c r="D60" s="27">
        <f t="shared" si="0"/>
        <v>7.7108433734939766E-2</v>
      </c>
      <c r="E60" s="32">
        <v>830</v>
      </c>
      <c r="F60" s="47">
        <v>144</v>
      </c>
      <c r="G60" s="43">
        <f t="shared" si="10"/>
        <v>0.13662239089184061</v>
      </c>
      <c r="H60" s="48">
        <v>1054</v>
      </c>
      <c r="I60" s="54">
        <v>163</v>
      </c>
      <c r="J60" s="53">
        <f t="shared" si="11"/>
        <v>0.14476021314387211</v>
      </c>
      <c r="K60" s="59">
        <v>1126</v>
      </c>
      <c r="L60" s="75">
        <v>163</v>
      </c>
      <c r="M60" s="67">
        <f t="shared" si="9"/>
        <v>0.14424778761061946</v>
      </c>
      <c r="N60" s="76">
        <v>1130</v>
      </c>
      <c r="O60" s="103">
        <v>220</v>
      </c>
      <c r="P60" s="99">
        <f t="shared" si="4"/>
        <v>0.17474185861795075</v>
      </c>
      <c r="Q60" s="104">
        <v>1259</v>
      </c>
    </row>
    <row r="61" spans="1:17" x14ac:dyDescent="0.2">
      <c r="A61" s="10" t="s">
        <v>4</v>
      </c>
      <c r="B61" s="3" t="s">
        <v>30</v>
      </c>
      <c r="C61" s="31">
        <v>35</v>
      </c>
      <c r="D61" s="27">
        <f t="shared" si="0"/>
        <v>6.8762278978389005E-2</v>
      </c>
      <c r="E61" s="32">
        <v>509</v>
      </c>
      <c r="F61" s="47">
        <v>57</v>
      </c>
      <c r="G61" s="43">
        <f t="shared" si="10"/>
        <v>0.10326086956521739</v>
      </c>
      <c r="H61" s="48">
        <v>552</v>
      </c>
      <c r="I61" s="54">
        <v>62</v>
      </c>
      <c r="J61" s="53">
        <f t="shared" si="11"/>
        <v>9.7026604068857589E-2</v>
      </c>
      <c r="K61" s="59">
        <v>639</v>
      </c>
      <c r="L61" s="75">
        <v>85</v>
      </c>
      <c r="M61" s="67">
        <f t="shared" si="9"/>
        <v>0.12073863636363637</v>
      </c>
      <c r="N61" s="76">
        <v>704</v>
      </c>
      <c r="O61" s="103">
        <v>72</v>
      </c>
      <c r="P61" s="99">
        <f t="shared" si="4"/>
        <v>0.11726384364820847</v>
      </c>
      <c r="Q61" s="104">
        <v>614</v>
      </c>
    </row>
    <row r="62" spans="1:17" x14ac:dyDescent="0.2">
      <c r="A62" s="10" t="s">
        <v>31</v>
      </c>
      <c r="B62" s="3" t="s">
        <v>32</v>
      </c>
      <c r="C62" s="31">
        <v>32</v>
      </c>
      <c r="D62" s="27">
        <f t="shared" si="0"/>
        <v>7.0953436807095344E-2</v>
      </c>
      <c r="E62" s="32">
        <v>451</v>
      </c>
      <c r="F62" s="47">
        <v>77</v>
      </c>
      <c r="G62" s="43">
        <f t="shared" si="10"/>
        <v>0.13461538461538461</v>
      </c>
      <c r="H62" s="48">
        <v>572</v>
      </c>
      <c r="I62" s="54">
        <v>59</v>
      </c>
      <c r="J62" s="53">
        <f t="shared" si="11"/>
        <v>9.5934959349593493E-2</v>
      </c>
      <c r="K62" s="59">
        <v>615</v>
      </c>
      <c r="L62" s="75">
        <v>72</v>
      </c>
      <c r="M62" s="67">
        <f t="shared" si="9"/>
        <v>0.11128284389489954</v>
      </c>
      <c r="N62" s="76">
        <v>647</v>
      </c>
      <c r="O62" s="103">
        <v>82</v>
      </c>
      <c r="P62" s="99">
        <f t="shared" si="4"/>
        <v>0.13576158940397351</v>
      </c>
      <c r="Q62" s="104">
        <v>604</v>
      </c>
    </row>
    <row r="63" spans="1:17" x14ac:dyDescent="0.2">
      <c r="A63" s="10" t="s">
        <v>31</v>
      </c>
      <c r="B63" s="3" t="s">
        <v>33</v>
      </c>
      <c r="C63" s="31">
        <v>5</v>
      </c>
      <c r="D63" s="27">
        <f t="shared" si="0"/>
        <v>3.5460992907801421E-2</v>
      </c>
      <c r="E63" s="32">
        <v>141</v>
      </c>
      <c r="F63" s="47">
        <v>7</v>
      </c>
      <c r="G63" s="43">
        <f t="shared" si="10"/>
        <v>4.7619047619047616E-2</v>
      </c>
      <c r="H63" s="48">
        <v>147</v>
      </c>
      <c r="I63" s="54">
        <v>16</v>
      </c>
      <c r="J63" s="53">
        <f t="shared" si="11"/>
        <v>9.1428571428571428E-2</v>
      </c>
      <c r="K63" s="59">
        <v>175</v>
      </c>
      <c r="L63" s="75">
        <v>17</v>
      </c>
      <c r="M63" s="67">
        <f t="shared" si="9"/>
        <v>8.8082901554404139E-2</v>
      </c>
      <c r="N63" s="76">
        <v>193</v>
      </c>
      <c r="O63" s="103">
        <v>25</v>
      </c>
      <c r="P63" s="99">
        <f t="shared" si="4"/>
        <v>0.1201923076923077</v>
      </c>
      <c r="Q63" s="104">
        <v>208</v>
      </c>
    </row>
    <row r="64" spans="1:17" x14ac:dyDescent="0.2">
      <c r="A64" s="10" t="s">
        <v>31</v>
      </c>
      <c r="B64" s="3" t="s">
        <v>34</v>
      </c>
      <c r="C64" s="31">
        <v>16</v>
      </c>
      <c r="D64" s="27">
        <f t="shared" si="0"/>
        <v>4.9079754601226995E-2</v>
      </c>
      <c r="E64" s="32">
        <v>326</v>
      </c>
      <c r="F64" s="47">
        <v>36</v>
      </c>
      <c r="G64" s="43">
        <f t="shared" si="10"/>
        <v>0.10746268656716418</v>
      </c>
      <c r="H64" s="48">
        <v>335</v>
      </c>
      <c r="I64" s="54">
        <v>51</v>
      </c>
      <c r="J64" s="53">
        <f t="shared" si="11"/>
        <v>0.125</v>
      </c>
      <c r="K64" s="59">
        <v>408</v>
      </c>
      <c r="L64" s="75">
        <v>50</v>
      </c>
      <c r="M64" s="67">
        <f t="shared" si="9"/>
        <v>0.11086474501108648</v>
      </c>
      <c r="N64" s="76">
        <v>451</v>
      </c>
      <c r="O64" s="103">
        <v>46</v>
      </c>
      <c r="P64" s="99">
        <f t="shared" si="4"/>
        <v>9.9137931034482762E-2</v>
      </c>
      <c r="Q64" s="104">
        <v>464</v>
      </c>
    </row>
    <row r="65" spans="1:17" x14ac:dyDescent="0.2">
      <c r="A65" s="10" t="s">
        <v>31</v>
      </c>
      <c r="B65" s="3" t="s">
        <v>35</v>
      </c>
      <c r="C65" s="31">
        <v>10</v>
      </c>
      <c r="D65" s="27">
        <f t="shared" si="0"/>
        <v>4.9504950495049507E-2</v>
      </c>
      <c r="E65" s="32">
        <v>202</v>
      </c>
      <c r="F65" s="47">
        <v>16</v>
      </c>
      <c r="G65" s="43">
        <f t="shared" si="10"/>
        <v>7.0175438596491224E-2</v>
      </c>
      <c r="H65" s="48">
        <v>228</v>
      </c>
      <c r="I65" s="54">
        <v>22</v>
      </c>
      <c r="J65" s="53">
        <f t="shared" si="11"/>
        <v>7.9136690647482008E-2</v>
      </c>
      <c r="K65" s="59">
        <v>278</v>
      </c>
      <c r="L65" s="75">
        <v>16</v>
      </c>
      <c r="M65" s="67">
        <f t="shared" si="9"/>
        <v>5.7761732851985562E-2</v>
      </c>
      <c r="N65" s="76">
        <v>277</v>
      </c>
      <c r="O65" s="103">
        <v>27</v>
      </c>
      <c r="P65" s="99">
        <f t="shared" si="4"/>
        <v>0.11020408163265306</v>
      </c>
      <c r="Q65" s="104">
        <v>245</v>
      </c>
    </row>
    <row r="66" spans="1:17" x14ac:dyDescent="0.2">
      <c r="A66" s="10" t="s">
        <v>31</v>
      </c>
      <c r="B66" s="3" t="s">
        <v>36</v>
      </c>
      <c r="C66" s="31">
        <v>42</v>
      </c>
      <c r="D66" s="27">
        <f t="shared" si="0"/>
        <v>0.12316715542521994</v>
      </c>
      <c r="E66" s="32">
        <v>341</v>
      </c>
      <c r="F66" s="47">
        <v>42</v>
      </c>
      <c r="G66" s="43">
        <f t="shared" si="10"/>
        <v>0.12316715542521994</v>
      </c>
      <c r="H66" s="48">
        <v>341</v>
      </c>
      <c r="I66" s="54">
        <v>29</v>
      </c>
      <c r="J66" s="53">
        <f t="shared" si="11"/>
        <v>9.1482649842271294E-2</v>
      </c>
      <c r="K66" s="59">
        <v>317</v>
      </c>
      <c r="L66" s="75">
        <v>66</v>
      </c>
      <c r="M66" s="67">
        <f t="shared" si="9"/>
        <v>0.15751789976133651</v>
      </c>
      <c r="N66" s="76">
        <v>419</v>
      </c>
      <c r="O66" s="103">
        <v>58</v>
      </c>
      <c r="P66" s="99">
        <f t="shared" si="4"/>
        <v>0.14077669902912621</v>
      </c>
      <c r="Q66" s="104">
        <v>412</v>
      </c>
    </row>
    <row r="67" spans="1:17" x14ac:dyDescent="0.2">
      <c r="A67" s="10" t="s">
        <v>31</v>
      </c>
      <c r="B67" s="3" t="s">
        <v>37</v>
      </c>
      <c r="C67" s="31">
        <v>461</v>
      </c>
      <c r="D67" s="27">
        <f t="shared" si="0"/>
        <v>0.10947518404179529</v>
      </c>
      <c r="E67" s="32">
        <v>4211</v>
      </c>
      <c r="F67" s="47">
        <v>816</v>
      </c>
      <c r="G67" s="43">
        <f t="shared" si="10"/>
        <v>0.17121275702895511</v>
      </c>
      <c r="H67" s="48">
        <v>4766</v>
      </c>
      <c r="I67" s="54">
        <v>944</v>
      </c>
      <c r="J67" s="53">
        <f t="shared" si="11"/>
        <v>0.18604651162790697</v>
      </c>
      <c r="K67" s="59">
        <v>5074</v>
      </c>
      <c r="L67" s="75">
        <v>933</v>
      </c>
      <c r="M67" s="67">
        <f t="shared" si="9"/>
        <v>0.17258601553829078</v>
      </c>
      <c r="N67" s="76">
        <v>5406</v>
      </c>
      <c r="O67" s="103">
        <v>1005</v>
      </c>
      <c r="P67" s="99">
        <f t="shared" si="4"/>
        <v>0.19194041252864782</v>
      </c>
      <c r="Q67" s="104">
        <v>5236</v>
      </c>
    </row>
    <row r="68" spans="1:17" x14ac:dyDescent="0.2">
      <c r="A68" s="10" t="s">
        <v>31</v>
      </c>
      <c r="B68" s="3" t="s">
        <v>38</v>
      </c>
      <c r="C68" s="31">
        <v>110</v>
      </c>
      <c r="D68" s="27">
        <f t="shared" si="0"/>
        <v>9.9818511796733206E-2</v>
      </c>
      <c r="E68" s="32">
        <v>1102</v>
      </c>
      <c r="F68" s="47">
        <v>146</v>
      </c>
      <c r="G68" s="43">
        <f t="shared" si="10"/>
        <v>0.12457337883959044</v>
      </c>
      <c r="H68" s="48">
        <v>1172</v>
      </c>
      <c r="I68" s="54">
        <v>143</v>
      </c>
      <c r="J68" s="53">
        <f t="shared" si="11"/>
        <v>0.10711610486891386</v>
      </c>
      <c r="K68" s="59">
        <v>1335</v>
      </c>
      <c r="L68" s="75">
        <v>172</v>
      </c>
      <c r="M68" s="67">
        <f t="shared" si="9"/>
        <v>0.1215547703180212</v>
      </c>
      <c r="N68" s="76">
        <v>1415</v>
      </c>
      <c r="O68" s="103">
        <v>219</v>
      </c>
      <c r="P68" s="99">
        <f t="shared" si="4"/>
        <v>0.15357643758765779</v>
      </c>
      <c r="Q68" s="104">
        <v>1426</v>
      </c>
    </row>
    <row r="69" spans="1:17" x14ac:dyDescent="0.2">
      <c r="A69" s="10" t="s">
        <v>31</v>
      </c>
      <c r="B69" s="3" t="s">
        <v>39</v>
      </c>
      <c r="C69" s="31">
        <v>20</v>
      </c>
      <c r="D69" s="27">
        <f t="shared" si="0"/>
        <v>5.9171597633136092E-2</v>
      </c>
      <c r="E69" s="32">
        <v>338</v>
      </c>
      <c r="F69" s="47">
        <v>27</v>
      </c>
      <c r="G69" s="43">
        <f t="shared" si="10"/>
        <v>6.8181818181818177E-2</v>
      </c>
      <c r="H69" s="48">
        <v>396</v>
      </c>
      <c r="I69" s="54">
        <v>33</v>
      </c>
      <c r="J69" s="53">
        <f t="shared" si="11"/>
        <v>7.1120689655172417E-2</v>
      </c>
      <c r="K69" s="59">
        <v>464</v>
      </c>
      <c r="L69" s="75">
        <v>34</v>
      </c>
      <c r="M69" s="67">
        <f t="shared" si="9"/>
        <v>7.5892857142857137E-2</v>
      </c>
      <c r="N69" s="76">
        <v>448</v>
      </c>
      <c r="O69" s="103">
        <v>77</v>
      </c>
      <c r="P69" s="99">
        <f t="shared" si="4"/>
        <v>0.15157480314960631</v>
      </c>
      <c r="Q69" s="104">
        <v>508</v>
      </c>
    </row>
    <row r="70" spans="1:17" x14ac:dyDescent="0.2">
      <c r="A70" s="10" t="s">
        <v>40</v>
      </c>
      <c r="B70" s="3" t="s">
        <v>41</v>
      </c>
      <c r="C70" s="31">
        <v>2</v>
      </c>
      <c r="D70" s="27">
        <f t="shared" si="0"/>
        <v>1.4598540145985401E-2</v>
      </c>
      <c r="E70" s="32">
        <v>137</v>
      </c>
      <c r="F70" s="47">
        <v>31</v>
      </c>
      <c r="G70" s="43">
        <f t="shared" si="10"/>
        <v>0.14418604651162792</v>
      </c>
      <c r="H70" s="48">
        <v>215</v>
      </c>
      <c r="I70" s="54">
        <v>16</v>
      </c>
      <c r="J70" s="53">
        <f t="shared" si="11"/>
        <v>7.8048780487804878E-2</v>
      </c>
      <c r="K70" s="59">
        <v>205</v>
      </c>
      <c r="L70" s="75">
        <v>14</v>
      </c>
      <c r="M70" s="67">
        <f t="shared" si="9"/>
        <v>7.0707070707070704E-2</v>
      </c>
      <c r="N70" s="76">
        <v>198</v>
      </c>
      <c r="O70" s="103">
        <v>27</v>
      </c>
      <c r="P70" s="99">
        <f t="shared" si="4"/>
        <v>0.13846153846153847</v>
      </c>
      <c r="Q70" s="104">
        <v>195</v>
      </c>
    </row>
    <row r="71" spans="1:17" x14ac:dyDescent="0.2">
      <c r="A71" s="10" t="s">
        <v>40</v>
      </c>
      <c r="B71" s="3" t="s">
        <v>42</v>
      </c>
      <c r="C71" s="31">
        <v>11</v>
      </c>
      <c r="D71" s="27">
        <f t="shared" si="0"/>
        <v>5.6410256410256411E-2</v>
      </c>
      <c r="E71" s="32">
        <v>195</v>
      </c>
      <c r="F71" s="47">
        <v>28</v>
      </c>
      <c r="G71" s="43">
        <f t="shared" si="10"/>
        <v>0.12669683257918551</v>
      </c>
      <c r="H71" s="48">
        <v>221</v>
      </c>
      <c r="I71" s="54">
        <v>31</v>
      </c>
      <c r="J71" s="53">
        <f t="shared" si="11"/>
        <v>0.1225296442687747</v>
      </c>
      <c r="K71" s="59">
        <v>253</v>
      </c>
      <c r="L71" s="75">
        <v>23</v>
      </c>
      <c r="M71" s="67">
        <f t="shared" si="9"/>
        <v>8.4870848708487087E-2</v>
      </c>
      <c r="N71" s="76">
        <v>271</v>
      </c>
      <c r="O71" s="103">
        <v>27</v>
      </c>
      <c r="P71" s="99">
        <f t="shared" si="4"/>
        <v>0.1</v>
      </c>
      <c r="Q71" s="104">
        <v>270</v>
      </c>
    </row>
    <row r="72" spans="1:17" x14ac:dyDescent="0.2">
      <c r="A72" s="10" t="s">
        <v>40</v>
      </c>
      <c r="B72" s="3" t="s">
        <v>43</v>
      </c>
      <c r="C72" s="31">
        <v>144</v>
      </c>
      <c r="D72" s="27">
        <f t="shared" si="0"/>
        <v>9.3083387201034262E-2</v>
      </c>
      <c r="E72" s="32">
        <v>1547</v>
      </c>
      <c r="F72" s="47">
        <v>228</v>
      </c>
      <c r="G72" s="43">
        <f t="shared" si="10"/>
        <v>0.13419658622719247</v>
      </c>
      <c r="H72" s="48">
        <v>1699</v>
      </c>
      <c r="I72" s="54">
        <v>302</v>
      </c>
      <c r="J72" s="53">
        <f t="shared" si="11"/>
        <v>0.15861344537815125</v>
      </c>
      <c r="K72" s="59">
        <v>1904</v>
      </c>
      <c r="L72" s="75">
        <v>479</v>
      </c>
      <c r="M72" s="67">
        <f t="shared" si="9"/>
        <v>0.21470192738682206</v>
      </c>
      <c r="N72" s="76">
        <v>2231</v>
      </c>
      <c r="O72" s="103">
        <v>305</v>
      </c>
      <c r="P72" s="99">
        <f t="shared" si="4"/>
        <v>0.17048630519843488</v>
      </c>
      <c r="Q72" s="104">
        <v>1789</v>
      </c>
    </row>
    <row r="73" spans="1:17" x14ac:dyDescent="0.2">
      <c r="A73" s="10" t="s">
        <v>40</v>
      </c>
      <c r="B73" s="3" t="s">
        <v>44</v>
      </c>
      <c r="C73" s="31">
        <v>13</v>
      </c>
      <c r="D73" s="27">
        <f t="shared" si="0"/>
        <v>6.4356435643564358E-2</v>
      </c>
      <c r="E73" s="32">
        <v>202</v>
      </c>
      <c r="F73" s="47">
        <v>26</v>
      </c>
      <c r="G73" s="43">
        <f t="shared" si="10"/>
        <v>0.1015625</v>
      </c>
      <c r="H73" s="48">
        <v>256</v>
      </c>
      <c r="I73" s="54">
        <v>32</v>
      </c>
      <c r="J73" s="53">
        <f t="shared" si="11"/>
        <v>0.1095890410958904</v>
      </c>
      <c r="K73" s="59">
        <v>292</v>
      </c>
      <c r="L73" s="75">
        <v>23</v>
      </c>
      <c r="M73" s="67">
        <f t="shared" si="9"/>
        <v>8.7452471482889732E-2</v>
      </c>
      <c r="N73" s="76">
        <v>263</v>
      </c>
      <c r="O73" s="103">
        <v>38</v>
      </c>
      <c r="P73" s="99">
        <f t="shared" si="4"/>
        <v>0.14671814671814673</v>
      </c>
      <c r="Q73" s="104">
        <v>259</v>
      </c>
    </row>
    <row r="74" spans="1:17" x14ac:dyDescent="0.2">
      <c r="A74" s="10" t="s">
        <v>40</v>
      </c>
      <c r="B74" s="3" t="s">
        <v>45</v>
      </c>
      <c r="C74" s="31">
        <v>20</v>
      </c>
      <c r="D74" s="27">
        <f t="shared" si="0"/>
        <v>6.5789473684210523E-2</v>
      </c>
      <c r="E74" s="32">
        <v>304</v>
      </c>
      <c r="F74" s="47">
        <v>31</v>
      </c>
      <c r="G74" s="43">
        <f t="shared" si="10"/>
        <v>9.5384615384615387E-2</v>
      </c>
      <c r="H74" s="48">
        <v>325</v>
      </c>
      <c r="I74" s="54">
        <v>47</v>
      </c>
      <c r="J74" s="53">
        <f t="shared" si="11"/>
        <v>0.13352272727272727</v>
      </c>
      <c r="K74" s="59">
        <v>352</v>
      </c>
      <c r="L74" s="75">
        <v>45</v>
      </c>
      <c r="M74" s="67">
        <f t="shared" si="9"/>
        <v>0.11873350923482849</v>
      </c>
      <c r="N74" s="76">
        <v>379</v>
      </c>
      <c r="O74" s="103">
        <v>57</v>
      </c>
      <c r="P74" s="99">
        <f t="shared" si="4"/>
        <v>0.1623931623931624</v>
      </c>
      <c r="Q74" s="104">
        <v>351</v>
      </c>
    </row>
    <row r="75" spans="1:17" x14ac:dyDescent="0.2">
      <c r="A75" s="10" t="s">
        <v>40</v>
      </c>
      <c r="B75" s="3" t="s">
        <v>46</v>
      </c>
      <c r="C75" s="31">
        <v>49</v>
      </c>
      <c r="D75" s="27">
        <f t="shared" si="0"/>
        <v>6.9503546099290783E-2</v>
      </c>
      <c r="E75" s="32">
        <v>705</v>
      </c>
      <c r="F75" s="47">
        <v>108</v>
      </c>
      <c r="G75" s="43">
        <f t="shared" si="10"/>
        <v>0.14025974025974025</v>
      </c>
      <c r="H75" s="48">
        <v>770</v>
      </c>
      <c r="I75" s="54">
        <v>112</v>
      </c>
      <c r="J75" s="53">
        <f t="shared" si="11"/>
        <v>0.1206896551724138</v>
      </c>
      <c r="K75" s="59">
        <v>928</v>
      </c>
      <c r="L75" s="75">
        <v>110</v>
      </c>
      <c r="M75" s="67">
        <f t="shared" si="9"/>
        <v>0.11270491803278689</v>
      </c>
      <c r="N75" s="76">
        <v>976</v>
      </c>
      <c r="O75" s="103">
        <v>134</v>
      </c>
      <c r="P75" s="99">
        <f t="shared" si="4"/>
        <v>0.13842975206611571</v>
      </c>
      <c r="Q75" s="104">
        <v>968</v>
      </c>
    </row>
    <row r="76" spans="1:17" x14ac:dyDescent="0.2">
      <c r="A76" s="10" t="s">
        <v>40</v>
      </c>
      <c r="B76" s="3" t="s">
        <v>47</v>
      </c>
      <c r="C76" s="31">
        <v>245</v>
      </c>
      <c r="D76" s="27">
        <f t="shared" si="0"/>
        <v>0.10927743086529884</v>
      </c>
      <c r="E76" s="32">
        <v>2242</v>
      </c>
      <c r="F76" s="47">
        <v>352</v>
      </c>
      <c r="G76" s="43">
        <f t="shared" si="10"/>
        <v>0.14821052631578949</v>
      </c>
      <c r="H76" s="48">
        <v>2375</v>
      </c>
      <c r="I76" s="54">
        <v>357</v>
      </c>
      <c r="J76" s="53">
        <f t="shared" si="11"/>
        <v>0.13527851458885942</v>
      </c>
      <c r="K76" s="59">
        <v>2639</v>
      </c>
      <c r="L76" s="75">
        <v>395</v>
      </c>
      <c r="M76" s="67">
        <f t="shared" si="9"/>
        <v>0.13250587051325058</v>
      </c>
      <c r="N76" s="76">
        <v>2981</v>
      </c>
      <c r="O76" s="103">
        <v>545</v>
      </c>
      <c r="P76" s="99">
        <f t="shared" si="4"/>
        <v>0.17851293809367835</v>
      </c>
      <c r="Q76" s="104">
        <v>3053</v>
      </c>
    </row>
    <row r="77" spans="1:17" x14ac:dyDescent="0.2">
      <c r="A77" s="10" t="s">
        <v>40</v>
      </c>
      <c r="B77" s="3" t="s">
        <v>48</v>
      </c>
      <c r="C77" s="31">
        <v>83</v>
      </c>
      <c r="D77" s="27">
        <f t="shared" si="0"/>
        <v>9.5842956120092374E-2</v>
      </c>
      <c r="E77" s="32">
        <v>866</v>
      </c>
      <c r="F77" s="47">
        <v>106</v>
      </c>
      <c r="G77" s="43">
        <f t="shared" si="10"/>
        <v>0.11661166116611661</v>
      </c>
      <c r="H77" s="48">
        <v>909</v>
      </c>
      <c r="I77" s="54">
        <v>122</v>
      </c>
      <c r="J77" s="53">
        <f t="shared" si="11"/>
        <v>0.11776061776061776</v>
      </c>
      <c r="K77" s="59">
        <v>1036</v>
      </c>
      <c r="L77" s="75">
        <v>165</v>
      </c>
      <c r="M77" s="67">
        <f t="shared" si="9"/>
        <v>0.15</v>
      </c>
      <c r="N77" s="76">
        <v>1100</v>
      </c>
      <c r="O77" s="103">
        <v>168</v>
      </c>
      <c r="P77" s="99">
        <f t="shared" si="4"/>
        <v>0.14383561643835616</v>
      </c>
      <c r="Q77" s="104">
        <v>1168</v>
      </c>
    </row>
    <row r="78" spans="1:17" x14ac:dyDescent="0.2">
      <c r="A78" s="10" t="s">
        <v>40</v>
      </c>
      <c r="B78" s="3" t="s">
        <v>49</v>
      </c>
      <c r="C78" s="31">
        <v>9</v>
      </c>
      <c r="D78" s="27">
        <f t="shared" ref="D78:D141" si="12">C78/E78</f>
        <v>3.7656903765690378E-2</v>
      </c>
      <c r="E78" s="32">
        <v>239</v>
      </c>
      <c r="F78" s="47">
        <v>29</v>
      </c>
      <c r="G78" s="43">
        <f t="shared" si="10"/>
        <v>8.6826347305389226E-2</v>
      </c>
      <c r="H78" s="48">
        <v>334</v>
      </c>
      <c r="I78" s="54">
        <v>28</v>
      </c>
      <c r="J78" s="53">
        <f t="shared" si="11"/>
        <v>8.5889570552147243E-2</v>
      </c>
      <c r="K78" s="59">
        <v>326</v>
      </c>
      <c r="L78" s="75">
        <v>45</v>
      </c>
      <c r="M78" s="67">
        <f t="shared" si="9"/>
        <v>0.11811023622047244</v>
      </c>
      <c r="N78" s="76">
        <v>381</v>
      </c>
      <c r="O78" s="103">
        <v>54</v>
      </c>
      <c r="P78" s="99">
        <f t="shared" ref="P78:P141" si="13">O78/Q78</f>
        <v>0.13810741687979539</v>
      </c>
      <c r="Q78" s="104">
        <v>391</v>
      </c>
    </row>
    <row r="79" spans="1:17" x14ac:dyDescent="0.2">
      <c r="A79" s="10" t="s">
        <v>50</v>
      </c>
      <c r="B79" s="3" t="s">
        <v>51</v>
      </c>
      <c r="C79" s="31">
        <v>6</v>
      </c>
      <c r="D79" s="27">
        <f t="shared" si="12"/>
        <v>5.7142857142857141E-2</v>
      </c>
      <c r="E79" s="32">
        <v>105</v>
      </c>
      <c r="F79" s="47">
        <v>8</v>
      </c>
      <c r="G79" s="43">
        <f t="shared" si="10"/>
        <v>7.0175438596491224E-2</v>
      </c>
      <c r="H79" s="48">
        <v>114</v>
      </c>
      <c r="I79" s="54">
        <v>12</v>
      </c>
      <c r="J79" s="53">
        <f t="shared" si="11"/>
        <v>9.6774193548387094E-2</v>
      </c>
      <c r="K79" s="59">
        <v>124</v>
      </c>
      <c r="L79" s="75">
        <v>13</v>
      </c>
      <c r="M79" s="67">
        <f t="shared" si="9"/>
        <v>9.420289855072464E-2</v>
      </c>
      <c r="N79" s="76">
        <v>138</v>
      </c>
      <c r="O79" s="103">
        <v>21</v>
      </c>
      <c r="P79" s="99">
        <f t="shared" si="13"/>
        <v>0.15789473684210525</v>
      </c>
      <c r="Q79" s="104">
        <v>133</v>
      </c>
    </row>
    <row r="80" spans="1:17" x14ac:dyDescent="0.2">
      <c r="A80" s="10" t="s">
        <v>50</v>
      </c>
      <c r="B80" s="3" t="s">
        <v>52</v>
      </c>
      <c r="C80" s="31">
        <v>13</v>
      </c>
      <c r="D80" s="27">
        <f t="shared" si="12"/>
        <v>0.14772727272727273</v>
      </c>
      <c r="E80" s="32">
        <v>88</v>
      </c>
      <c r="F80" s="47">
        <v>14</v>
      </c>
      <c r="G80" s="43">
        <f t="shared" si="10"/>
        <v>0.13461538461538461</v>
      </c>
      <c r="H80" s="48">
        <v>104</v>
      </c>
      <c r="I80" s="54">
        <v>8</v>
      </c>
      <c r="J80" s="53">
        <f t="shared" si="11"/>
        <v>8.247422680412371E-2</v>
      </c>
      <c r="K80" s="59">
        <v>97</v>
      </c>
      <c r="L80" s="75">
        <v>8</v>
      </c>
      <c r="M80" s="67">
        <f t="shared" si="9"/>
        <v>7.2072072072072071E-2</v>
      </c>
      <c r="N80" s="76">
        <v>111</v>
      </c>
      <c r="O80" s="103">
        <v>12</v>
      </c>
      <c r="P80" s="99">
        <f t="shared" si="13"/>
        <v>0.11650485436893204</v>
      </c>
      <c r="Q80" s="104">
        <v>103</v>
      </c>
    </row>
    <row r="81" spans="1:17" x14ac:dyDescent="0.2">
      <c r="A81" s="10" t="s">
        <v>50</v>
      </c>
      <c r="B81" s="3" t="s">
        <v>53</v>
      </c>
      <c r="C81" s="31">
        <v>19</v>
      </c>
      <c r="D81" s="27">
        <f t="shared" si="12"/>
        <v>7.0370370370370375E-2</v>
      </c>
      <c r="E81" s="32">
        <v>270</v>
      </c>
      <c r="F81" s="47">
        <v>31</v>
      </c>
      <c r="G81" s="43">
        <f t="shared" si="10"/>
        <v>0.10801393728222997</v>
      </c>
      <c r="H81" s="48">
        <v>287</v>
      </c>
      <c r="I81" s="54">
        <v>41</v>
      </c>
      <c r="J81" s="53">
        <f t="shared" si="11"/>
        <v>0.13099041533546327</v>
      </c>
      <c r="K81" s="59">
        <v>313</v>
      </c>
      <c r="L81" s="75">
        <v>32</v>
      </c>
      <c r="M81" s="67">
        <f t="shared" si="9"/>
        <v>8.7193460490463212E-2</v>
      </c>
      <c r="N81" s="76">
        <v>367</v>
      </c>
      <c r="O81" s="103">
        <v>40</v>
      </c>
      <c r="P81" s="99">
        <f t="shared" si="13"/>
        <v>0.13422818791946309</v>
      </c>
      <c r="Q81" s="104">
        <v>298</v>
      </c>
    </row>
    <row r="82" spans="1:17" x14ac:dyDescent="0.2">
      <c r="A82" s="10" t="s">
        <v>50</v>
      </c>
      <c r="B82" s="3" t="s">
        <v>54</v>
      </c>
      <c r="C82" s="31">
        <v>5</v>
      </c>
      <c r="D82" s="27">
        <f t="shared" si="12"/>
        <v>5.2083333333333336E-2</v>
      </c>
      <c r="E82" s="32">
        <v>96</v>
      </c>
      <c r="F82" s="47">
        <v>10</v>
      </c>
      <c r="G82" s="43">
        <f t="shared" si="10"/>
        <v>7.4626865671641784E-2</v>
      </c>
      <c r="H82" s="48">
        <v>134</v>
      </c>
      <c r="I82" s="54">
        <v>11</v>
      </c>
      <c r="J82" s="53">
        <f t="shared" si="11"/>
        <v>9.5652173913043481E-2</v>
      </c>
      <c r="K82" s="59">
        <v>115</v>
      </c>
      <c r="L82" s="75">
        <v>19</v>
      </c>
      <c r="M82" s="67">
        <f t="shared" si="9"/>
        <v>0.13475177304964539</v>
      </c>
      <c r="N82" s="76">
        <v>141</v>
      </c>
      <c r="O82" s="103">
        <v>16</v>
      </c>
      <c r="P82" s="99">
        <f t="shared" si="13"/>
        <v>0.12121212121212122</v>
      </c>
      <c r="Q82" s="104">
        <v>132</v>
      </c>
    </row>
    <row r="83" spans="1:17" x14ac:dyDescent="0.2">
      <c r="A83" s="10" t="s">
        <v>50</v>
      </c>
      <c r="B83" s="3" t="s">
        <v>55</v>
      </c>
      <c r="C83" s="31">
        <v>13</v>
      </c>
      <c r="D83" s="27">
        <f t="shared" si="12"/>
        <v>6.2200956937799042E-2</v>
      </c>
      <c r="E83" s="32">
        <v>209</v>
      </c>
      <c r="F83" s="47">
        <v>35</v>
      </c>
      <c r="G83" s="43">
        <f t="shared" si="10"/>
        <v>0.13409961685823754</v>
      </c>
      <c r="H83" s="48">
        <v>261</v>
      </c>
      <c r="I83" s="54">
        <v>29</v>
      </c>
      <c r="J83" s="53">
        <f t="shared" si="11"/>
        <v>9.7643097643097643E-2</v>
      </c>
      <c r="K83" s="59">
        <v>297</v>
      </c>
      <c r="L83" s="75">
        <v>38</v>
      </c>
      <c r="M83" s="67">
        <f t="shared" si="9"/>
        <v>0.13970588235294118</v>
      </c>
      <c r="N83" s="76">
        <v>272</v>
      </c>
      <c r="O83" s="103">
        <v>27</v>
      </c>
      <c r="P83" s="99">
        <f t="shared" si="13"/>
        <v>0.10546875</v>
      </c>
      <c r="Q83" s="104">
        <v>256</v>
      </c>
    </row>
    <row r="84" spans="1:17" x14ac:dyDescent="0.2">
      <c r="A84" s="10" t="s">
        <v>50</v>
      </c>
      <c r="B84" s="3" t="s">
        <v>56</v>
      </c>
      <c r="C84" s="31">
        <v>46</v>
      </c>
      <c r="D84" s="27">
        <f t="shared" si="12"/>
        <v>0.10874704491725769</v>
      </c>
      <c r="E84" s="32">
        <v>423</v>
      </c>
      <c r="F84" s="47">
        <v>73</v>
      </c>
      <c r="G84" s="43">
        <f t="shared" si="10"/>
        <v>0.15631691648822268</v>
      </c>
      <c r="H84" s="48">
        <v>467</v>
      </c>
      <c r="I84" s="54">
        <v>88</v>
      </c>
      <c r="J84" s="53">
        <f t="shared" si="11"/>
        <v>0.16698292220113853</v>
      </c>
      <c r="K84" s="59">
        <v>527</v>
      </c>
      <c r="L84" s="75">
        <v>61</v>
      </c>
      <c r="M84" s="67">
        <f t="shared" si="9"/>
        <v>0.12151394422310757</v>
      </c>
      <c r="N84" s="76">
        <v>502</v>
      </c>
      <c r="O84" s="103">
        <v>81</v>
      </c>
      <c r="P84" s="99">
        <f t="shared" si="13"/>
        <v>0.17161016949152541</v>
      </c>
      <c r="Q84" s="104">
        <v>472</v>
      </c>
    </row>
    <row r="85" spans="1:17" x14ac:dyDescent="0.2">
      <c r="A85" s="10" t="s">
        <v>50</v>
      </c>
      <c r="B85" s="3" t="s">
        <v>57</v>
      </c>
      <c r="C85" s="31">
        <v>11</v>
      </c>
      <c r="D85" s="27">
        <f t="shared" si="12"/>
        <v>8.7999999999999995E-2</v>
      </c>
      <c r="E85" s="32">
        <v>125</v>
      </c>
      <c r="F85" s="47">
        <v>28</v>
      </c>
      <c r="G85" s="43">
        <f t="shared" si="10"/>
        <v>0.19178082191780821</v>
      </c>
      <c r="H85" s="48">
        <v>146</v>
      </c>
      <c r="I85" s="54">
        <v>26</v>
      </c>
      <c r="J85" s="53">
        <f t="shared" si="11"/>
        <v>0.16993464052287582</v>
      </c>
      <c r="K85" s="59">
        <v>153</v>
      </c>
      <c r="L85" s="75">
        <v>26</v>
      </c>
      <c r="M85" s="67">
        <f t="shared" si="9"/>
        <v>0.15757575757575756</v>
      </c>
      <c r="N85" s="76">
        <v>165</v>
      </c>
      <c r="O85" s="103">
        <v>24</v>
      </c>
      <c r="P85" s="99">
        <f t="shared" si="13"/>
        <v>0.12903225806451613</v>
      </c>
      <c r="Q85" s="104">
        <v>186</v>
      </c>
    </row>
    <row r="86" spans="1:17" x14ac:dyDescent="0.2">
      <c r="A86" s="10" t="s">
        <v>50</v>
      </c>
      <c r="B86" s="3" t="s">
        <v>58</v>
      </c>
      <c r="C86" s="31">
        <v>635</v>
      </c>
      <c r="D86" s="27">
        <f t="shared" si="12"/>
        <v>0.1683010866684336</v>
      </c>
      <c r="E86" s="32">
        <v>3773</v>
      </c>
      <c r="F86" s="47">
        <v>1088</v>
      </c>
      <c r="G86" s="43">
        <f t="shared" si="10"/>
        <v>0.24028268551236748</v>
      </c>
      <c r="H86" s="48">
        <v>4528</v>
      </c>
      <c r="I86" s="54">
        <v>1028</v>
      </c>
      <c r="J86" s="53">
        <f t="shared" si="11"/>
        <v>0.21187139323990106</v>
      </c>
      <c r="K86" s="59">
        <v>4852</v>
      </c>
      <c r="L86" s="75">
        <v>1048</v>
      </c>
      <c r="M86" s="67">
        <f t="shared" si="9"/>
        <v>0.19897474843364343</v>
      </c>
      <c r="N86" s="76">
        <v>5267</v>
      </c>
      <c r="O86" s="103">
        <v>1360</v>
      </c>
      <c r="P86" s="99">
        <f t="shared" si="13"/>
        <v>0.25904761904761903</v>
      </c>
      <c r="Q86" s="104">
        <v>5250</v>
      </c>
    </row>
    <row r="87" spans="1:17" x14ac:dyDescent="0.2">
      <c r="A87" s="10" t="s">
        <v>50</v>
      </c>
      <c r="B87" s="3" t="s">
        <v>59</v>
      </c>
      <c r="C87" s="31">
        <v>314</v>
      </c>
      <c r="D87" s="27">
        <f t="shared" si="12"/>
        <v>0.10258085592943482</v>
      </c>
      <c r="E87" s="32">
        <v>3061</v>
      </c>
      <c r="F87" s="47">
        <v>483</v>
      </c>
      <c r="G87" s="43">
        <f t="shared" si="10"/>
        <v>0.14151772634046295</v>
      </c>
      <c r="H87" s="48">
        <v>3413</v>
      </c>
      <c r="I87" s="54">
        <v>485</v>
      </c>
      <c r="J87" s="53">
        <f t="shared" si="11"/>
        <v>0.13013147303461228</v>
      </c>
      <c r="K87" s="59">
        <v>3727</v>
      </c>
      <c r="L87" s="75">
        <v>526</v>
      </c>
      <c r="M87" s="67">
        <f t="shared" si="9"/>
        <v>0.13276123170116103</v>
      </c>
      <c r="N87" s="76">
        <v>3962</v>
      </c>
      <c r="O87" s="103">
        <v>582</v>
      </c>
      <c r="P87" s="99">
        <f t="shared" si="13"/>
        <v>0.14593781344032097</v>
      </c>
      <c r="Q87" s="104">
        <v>3988</v>
      </c>
    </row>
    <row r="88" spans="1:17" x14ac:dyDescent="0.2">
      <c r="A88" s="10" t="s">
        <v>50</v>
      </c>
      <c r="B88" s="3" t="s">
        <v>60</v>
      </c>
      <c r="C88" s="31">
        <v>20</v>
      </c>
      <c r="D88" s="27">
        <f t="shared" si="12"/>
        <v>7.407407407407407E-2</v>
      </c>
      <c r="E88" s="32">
        <v>270</v>
      </c>
      <c r="F88" s="47">
        <v>39</v>
      </c>
      <c r="G88" s="43">
        <f t="shared" si="10"/>
        <v>0.12621359223300971</v>
      </c>
      <c r="H88" s="48">
        <v>309</v>
      </c>
      <c r="I88" s="54">
        <v>53</v>
      </c>
      <c r="J88" s="53">
        <f t="shared" si="11"/>
        <v>0.13624678663239073</v>
      </c>
      <c r="K88" s="59">
        <v>389</v>
      </c>
      <c r="L88" s="75">
        <v>58</v>
      </c>
      <c r="M88" s="67">
        <f t="shared" si="9"/>
        <v>0.15263157894736842</v>
      </c>
      <c r="N88" s="76">
        <v>380</v>
      </c>
      <c r="O88" s="103">
        <v>55</v>
      </c>
      <c r="P88" s="99">
        <f t="shared" si="13"/>
        <v>0.13750000000000001</v>
      </c>
      <c r="Q88" s="104">
        <v>400</v>
      </c>
    </row>
    <row r="89" spans="1:17" x14ac:dyDescent="0.2">
      <c r="A89" s="10" t="s">
        <v>50</v>
      </c>
      <c r="B89" s="3" t="s">
        <v>61</v>
      </c>
      <c r="C89" s="31">
        <v>91</v>
      </c>
      <c r="D89" s="27">
        <f t="shared" si="12"/>
        <v>9.4398340248962653E-2</v>
      </c>
      <c r="E89" s="32">
        <v>964</v>
      </c>
      <c r="F89" s="47">
        <v>215</v>
      </c>
      <c r="G89" s="43">
        <f t="shared" si="10"/>
        <v>0.18282312925170069</v>
      </c>
      <c r="H89" s="48">
        <v>1176</v>
      </c>
      <c r="I89" s="54">
        <v>170</v>
      </c>
      <c r="J89" s="53">
        <f t="shared" si="11"/>
        <v>0.13687600644122383</v>
      </c>
      <c r="K89" s="59">
        <v>1242</v>
      </c>
      <c r="L89" s="75">
        <v>229</v>
      </c>
      <c r="M89" s="67">
        <f t="shared" si="9"/>
        <v>0.17102315160567588</v>
      </c>
      <c r="N89" s="76">
        <v>1339</v>
      </c>
      <c r="O89" s="103">
        <v>227</v>
      </c>
      <c r="P89" s="99">
        <f t="shared" si="13"/>
        <v>0.18232931726907631</v>
      </c>
      <c r="Q89" s="104">
        <v>1245</v>
      </c>
    </row>
    <row r="90" spans="1:17" x14ac:dyDescent="0.2">
      <c r="A90" s="10" t="s">
        <v>50</v>
      </c>
      <c r="B90" s="3" t="s">
        <v>62</v>
      </c>
      <c r="C90" s="31">
        <v>11</v>
      </c>
      <c r="D90" s="27">
        <f t="shared" si="12"/>
        <v>6.6666666666666666E-2</v>
      </c>
      <c r="E90" s="32">
        <v>165</v>
      </c>
      <c r="F90" s="47">
        <v>20</v>
      </c>
      <c r="G90" s="43">
        <f t="shared" si="10"/>
        <v>9.0909090909090912E-2</v>
      </c>
      <c r="H90" s="48">
        <v>220</v>
      </c>
      <c r="I90" s="54">
        <v>29</v>
      </c>
      <c r="J90" s="53">
        <f t="shared" si="11"/>
        <v>0.11328125</v>
      </c>
      <c r="K90" s="59">
        <v>256</v>
      </c>
      <c r="L90" s="75">
        <v>28</v>
      </c>
      <c r="M90" s="67">
        <f t="shared" si="9"/>
        <v>0.12962962962962962</v>
      </c>
      <c r="N90" s="76">
        <v>216</v>
      </c>
      <c r="O90" s="103">
        <v>31</v>
      </c>
      <c r="P90" s="99">
        <f t="shared" si="13"/>
        <v>0.1297071129707113</v>
      </c>
      <c r="Q90" s="104">
        <v>239</v>
      </c>
    </row>
    <row r="91" spans="1:17" x14ac:dyDescent="0.2">
      <c r="A91" s="10" t="s">
        <v>50</v>
      </c>
      <c r="B91" s="3" t="s">
        <v>63</v>
      </c>
      <c r="C91" s="31">
        <v>68</v>
      </c>
      <c r="D91" s="27">
        <f t="shared" si="12"/>
        <v>0.10445468509984639</v>
      </c>
      <c r="E91" s="32">
        <v>651</v>
      </c>
      <c r="F91" s="47">
        <v>112</v>
      </c>
      <c r="G91" s="43">
        <f t="shared" si="10"/>
        <v>0.15135135135135136</v>
      </c>
      <c r="H91" s="48">
        <v>740</v>
      </c>
      <c r="I91" s="54">
        <v>121</v>
      </c>
      <c r="J91" s="53">
        <f t="shared" si="11"/>
        <v>0.15049751243781095</v>
      </c>
      <c r="K91" s="59">
        <v>804</v>
      </c>
      <c r="L91" s="75">
        <v>174</v>
      </c>
      <c r="M91" s="67">
        <f t="shared" si="9"/>
        <v>0.19550561797752808</v>
      </c>
      <c r="N91" s="76">
        <v>890</v>
      </c>
      <c r="O91" s="103">
        <v>152</v>
      </c>
      <c r="P91" s="99">
        <f t="shared" si="13"/>
        <v>0.18627450980392157</v>
      </c>
      <c r="Q91" s="104">
        <v>816</v>
      </c>
    </row>
    <row r="92" spans="1:17" x14ac:dyDescent="0.2">
      <c r="A92" s="10" t="s">
        <v>64</v>
      </c>
      <c r="B92" s="3" t="s">
        <v>65</v>
      </c>
      <c r="C92" s="31">
        <v>9</v>
      </c>
      <c r="D92" s="27">
        <f t="shared" si="12"/>
        <v>6.7669172932330823E-2</v>
      </c>
      <c r="E92" s="32">
        <v>133</v>
      </c>
      <c r="F92" s="47">
        <v>10</v>
      </c>
      <c r="G92" s="43">
        <f t="shared" si="10"/>
        <v>6.8493150684931503E-2</v>
      </c>
      <c r="H92" s="48">
        <v>146</v>
      </c>
      <c r="I92" s="54">
        <v>30</v>
      </c>
      <c r="J92" s="53">
        <f t="shared" si="11"/>
        <v>0.18181818181818182</v>
      </c>
      <c r="K92" s="59">
        <v>165</v>
      </c>
      <c r="L92" s="75">
        <v>20</v>
      </c>
      <c r="M92" s="67">
        <f t="shared" si="9"/>
        <v>0.11049723756906077</v>
      </c>
      <c r="N92" s="76">
        <v>181</v>
      </c>
      <c r="O92" s="103">
        <v>11</v>
      </c>
      <c r="P92" s="99">
        <f t="shared" si="13"/>
        <v>6.3953488372093026E-2</v>
      </c>
      <c r="Q92" s="104">
        <v>172</v>
      </c>
    </row>
    <row r="93" spans="1:17" x14ac:dyDescent="0.2">
      <c r="A93" s="10" t="s">
        <v>64</v>
      </c>
      <c r="B93" s="3" t="s">
        <v>66</v>
      </c>
      <c r="C93" s="31">
        <v>8</v>
      </c>
      <c r="D93" s="27">
        <f t="shared" si="12"/>
        <v>2.7027027027027029E-2</v>
      </c>
      <c r="E93" s="32">
        <v>296</v>
      </c>
      <c r="F93" s="47">
        <v>56</v>
      </c>
      <c r="G93" s="43">
        <f t="shared" si="10"/>
        <v>0.15864022662889518</v>
      </c>
      <c r="H93" s="48">
        <v>353</v>
      </c>
      <c r="I93" s="54">
        <v>32</v>
      </c>
      <c r="J93" s="53">
        <f t="shared" si="11"/>
        <v>9.4674556213017749E-2</v>
      </c>
      <c r="K93" s="59">
        <v>338</v>
      </c>
      <c r="L93" s="75">
        <v>45</v>
      </c>
      <c r="M93" s="67">
        <f t="shared" si="9"/>
        <v>0.12430939226519337</v>
      </c>
      <c r="N93" s="76">
        <v>362</v>
      </c>
      <c r="O93" s="103">
        <v>55</v>
      </c>
      <c r="P93" s="99">
        <f t="shared" si="13"/>
        <v>0.1354679802955665</v>
      </c>
      <c r="Q93" s="104">
        <v>406</v>
      </c>
    </row>
    <row r="94" spans="1:17" x14ac:dyDescent="0.2">
      <c r="A94" s="10" t="s">
        <v>64</v>
      </c>
      <c r="B94" s="3" t="s">
        <v>67</v>
      </c>
      <c r="C94" s="31">
        <v>11</v>
      </c>
      <c r="D94" s="27">
        <f t="shared" si="12"/>
        <v>7.2847682119205295E-2</v>
      </c>
      <c r="E94" s="32">
        <v>151</v>
      </c>
      <c r="F94" s="47">
        <v>19</v>
      </c>
      <c r="G94" s="43">
        <f t="shared" si="10"/>
        <v>0.12582781456953643</v>
      </c>
      <c r="H94" s="48">
        <v>151</v>
      </c>
      <c r="I94" s="54">
        <v>19</v>
      </c>
      <c r="J94" s="53">
        <f t="shared" si="11"/>
        <v>0.11585365853658537</v>
      </c>
      <c r="K94" s="59">
        <v>164</v>
      </c>
      <c r="L94" s="75">
        <v>11</v>
      </c>
      <c r="M94" s="67">
        <f t="shared" si="9"/>
        <v>6.5088757396449703E-2</v>
      </c>
      <c r="N94" s="76">
        <v>169</v>
      </c>
      <c r="O94" s="103">
        <v>26</v>
      </c>
      <c r="P94" s="99">
        <f t="shared" si="13"/>
        <v>0.13756613756613756</v>
      </c>
      <c r="Q94" s="104">
        <v>189</v>
      </c>
    </row>
    <row r="95" spans="1:17" x14ac:dyDescent="0.2">
      <c r="A95" s="10" t="s">
        <v>64</v>
      </c>
      <c r="B95" s="3" t="s">
        <v>68</v>
      </c>
      <c r="C95" s="31">
        <v>29</v>
      </c>
      <c r="D95" s="27">
        <f t="shared" si="12"/>
        <v>0.11196911196911197</v>
      </c>
      <c r="E95" s="32">
        <v>259</v>
      </c>
      <c r="F95" s="47">
        <v>43</v>
      </c>
      <c r="G95" s="43">
        <f t="shared" si="10"/>
        <v>0.14006514657980457</v>
      </c>
      <c r="H95" s="48">
        <v>307</v>
      </c>
      <c r="I95" s="54">
        <v>39</v>
      </c>
      <c r="J95" s="53">
        <f t="shared" si="11"/>
        <v>0.11538461538461539</v>
      </c>
      <c r="K95" s="59">
        <v>338</v>
      </c>
      <c r="L95" s="75">
        <v>37</v>
      </c>
      <c r="M95" s="67">
        <f t="shared" si="9"/>
        <v>9.9730458221024262E-2</v>
      </c>
      <c r="N95" s="76">
        <v>371</v>
      </c>
      <c r="O95" s="103">
        <v>39</v>
      </c>
      <c r="P95" s="99">
        <f t="shared" si="13"/>
        <v>0.10051546391752578</v>
      </c>
      <c r="Q95" s="104">
        <v>388</v>
      </c>
    </row>
    <row r="96" spans="1:17" x14ac:dyDescent="0.2">
      <c r="A96" s="10" t="s">
        <v>64</v>
      </c>
      <c r="B96" s="3" t="s">
        <v>69</v>
      </c>
      <c r="C96" s="31">
        <v>55</v>
      </c>
      <c r="D96" s="27">
        <f t="shared" si="12"/>
        <v>7.2368421052631582E-2</v>
      </c>
      <c r="E96" s="32">
        <v>760</v>
      </c>
      <c r="F96" s="47">
        <v>101</v>
      </c>
      <c r="G96" s="43">
        <f t="shared" si="10"/>
        <v>0.11868390129259694</v>
      </c>
      <c r="H96" s="48">
        <v>851</v>
      </c>
      <c r="I96" s="54">
        <v>98</v>
      </c>
      <c r="J96" s="53">
        <f t="shared" si="11"/>
        <v>0.10134436401240951</v>
      </c>
      <c r="K96" s="59">
        <v>967</v>
      </c>
      <c r="L96" s="75">
        <v>109</v>
      </c>
      <c r="M96" s="67">
        <f t="shared" si="9"/>
        <v>0.1096579476861167</v>
      </c>
      <c r="N96" s="76">
        <v>994</v>
      </c>
      <c r="O96" s="103">
        <v>108</v>
      </c>
      <c r="P96" s="99">
        <f t="shared" si="13"/>
        <v>0.10876132930513595</v>
      </c>
      <c r="Q96" s="104">
        <v>993</v>
      </c>
    </row>
    <row r="97" spans="1:17" x14ac:dyDescent="0.2">
      <c r="A97" s="10" t="s">
        <v>64</v>
      </c>
      <c r="B97" s="3" t="s">
        <v>70</v>
      </c>
      <c r="C97" s="31">
        <v>26</v>
      </c>
      <c r="D97" s="27">
        <f t="shared" si="12"/>
        <v>9.1228070175438603E-2</v>
      </c>
      <c r="E97" s="32">
        <v>285</v>
      </c>
      <c r="F97" s="47">
        <v>44</v>
      </c>
      <c r="G97" s="43">
        <f t="shared" si="10"/>
        <v>0.12571428571428572</v>
      </c>
      <c r="H97" s="48">
        <v>350</v>
      </c>
      <c r="I97" s="54">
        <v>41</v>
      </c>
      <c r="J97" s="53">
        <f t="shared" si="11"/>
        <v>0.10732984293193717</v>
      </c>
      <c r="K97" s="59">
        <v>382</v>
      </c>
      <c r="L97" s="75">
        <v>55</v>
      </c>
      <c r="M97" s="67">
        <f t="shared" si="9"/>
        <v>0.13613861386138615</v>
      </c>
      <c r="N97" s="76">
        <v>404</v>
      </c>
      <c r="O97" s="103">
        <v>60</v>
      </c>
      <c r="P97" s="99">
        <f t="shared" si="13"/>
        <v>0.15037593984962405</v>
      </c>
      <c r="Q97" s="104">
        <v>399</v>
      </c>
    </row>
    <row r="98" spans="1:17" x14ac:dyDescent="0.2">
      <c r="A98" s="10" t="s">
        <v>64</v>
      </c>
      <c r="B98" s="3" t="s">
        <v>71</v>
      </c>
      <c r="C98" s="31">
        <v>397</v>
      </c>
      <c r="D98" s="27">
        <f t="shared" si="12"/>
        <v>0.1095776980402981</v>
      </c>
      <c r="E98" s="32">
        <v>3623</v>
      </c>
      <c r="F98" s="47">
        <v>691</v>
      </c>
      <c r="G98" s="43">
        <f t="shared" si="10"/>
        <v>0.16099720410065238</v>
      </c>
      <c r="H98" s="48">
        <v>4292</v>
      </c>
      <c r="I98" s="54">
        <v>827</v>
      </c>
      <c r="J98" s="53">
        <f t="shared" si="11"/>
        <v>0.1696062346185398</v>
      </c>
      <c r="K98" s="59">
        <v>4876</v>
      </c>
      <c r="L98" s="75">
        <v>847</v>
      </c>
      <c r="M98" s="67">
        <f t="shared" si="9"/>
        <v>0.16669946860854162</v>
      </c>
      <c r="N98" s="76">
        <v>5081</v>
      </c>
      <c r="O98" s="103">
        <v>836</v>
      </c>
      <c r="P98" s="99">
        <f t="shared" si="13"/>
        <v>0.16777041942604856</v>
      </c>
      <c r="Q98" s="104">
        <v>4983</v>
      </c>
    </row>
    <row r="99" spans="1:17" x14ac:dyDescent="0.2">
      <c r="A99" s="10" t="s">
        <v>64</v>
      </c>
      <c r="B99" s="3" t="s">
        <v>72</v>
      </c>
      <c r="C99" s="31">
        <v>55</v>
      </c>
      <c r="D99" s="27">
        <f t="shared" si="12"/>
        <v>6.9885641677255403E-2</v>
      </c>
      <c r="E99" s="32">
        <v>787</v>
      </c>
      <c r="F99" s="47">
        <v>134</v>
      </c>
      <c r="G99" s="43">
        <f t="shared" si="10"/>
        <v>0.15227272727272728</v>
      </c>
      <c r="H99" s="48">
        <v>880</v>
      </c>
      <c r="I99" s="54">
        <v>92</v>
      </c>
      <c r="J99" s="53">
        <f t="shared" si="11"/>
        <v>9.9352051835853133E-2</v>
      </c>
      <c r="K99" s="59">
        <v>926</v>
      </c>
      <c r="L99" s="75">
        <v>96</v>
      </c>
      <c r="M99" s="67">
        <f t="shared" si="9"/>
        <v>9.186602870813397E-2</v>
      </c>
      <c r="N99" s="76">
        <v>1045</v>
      </c>
      <c r="O99" s="103">
        <v>80</v>
      </c>
      <c r="P99" s="99">
        <f t="shared" si="13"/>
        <v>7.9760717846460619E-2</v>
      </c>
      <c r="Q99" s="104">
        <v>1003</v>
      </c>
    </row>
    <row r="100" spans="1:17" x14ac:dyDescent="0.2">
      <c r="A100" s="10" t="s">
        <v>64</v>
      </c>
      <c r="B100" s="3" t="s">
        <v>73</v>
      </c>
      <c r="C100" s="31">
        <v>118</v>
      </c>
      <c r="D100" s="27">
        <f t="shared" si="12"/>
        <v>9.9578059071729952E-2</v>
      </c>
      <c r="E100" s="32">
        <v>1185</v>
      </c>
      <c r="F100" s="47">
        <v>196</v>
      </c>
      <c r="G100" s="43">
        <f t="shared" si="10"/>
        <v>0.15605095541401273</v>
      </c>
      <c r="H100" s="48">
        <v>1256</v>
      </c>
      <c r="I100" s="54">
        <v>219</v>
      </c>
      <c r="J100" s="53">
        <f t="shared" si="11"/>
        <v>0.15061898211829436</v>
      </c>
      <c r="K100" s="59">
        <v>1454</v>
      </c>
      <c r="L100" s="75">
        <v>211</v>
      </c>
      <c r="M100" s="67">
        <f t="shared" ref="M100:M163" si="14">L100/N100</f>
        <v>0.14807017543859649</v>
      </c>
      <c r="N100" s="76">
        <v>1425</v>
      </c>
      <c r="O100" s="103">
        <v>232</v>
      </c>
      <c r="P100" s="99">
        <f t="shared" si="13"/>
        <v>0.1514360313315927</v>
      </c>
      <c r="Q100" s="104">
        <v>1532</v>
      </c>
    </row>
    <row r="101" spans="1:17" x14ac:dyDescent="0.2">
      <c r="A101" s="10" t="s">
        <v>64</v>
      </c>
      <c r="B101" s="3" t="s">
        <v>74</v>
      </c>
      <c r="C101" s="31">
        <v>11</v>
      </c>
      <c r="D101" s="27">
        <f t="shared" si="12"/>
        <v>4.4715447154471545E-2</v>
      </c>
      <c r="E101" s="32">
        <v>246</v>
      </c>
      <c r="F101" s="47">
        <v>31</v>
      </c>
      <c r="G101" s="43">
        <f t="shared" ref="G101:G164" si="15">F101/H101</f>
        <v>0.13596491228070176</v>
      </c>
      <c r="H101" s="48">
        <v>228</v>
      </c>
      <c r="I101" s="54">
        <v>29</v>
      </c>
      <c r="J101" s="53">
        <f t="shared" ref="J101:J164" si="16">I101/K101</f>
        <v>8.8957055214723926E-2</v>
      </c>
      <c r="K101" s="59">
        <v>326</v>
      </c>
      <c r="L101" s="75">
        <v>31</v>
      </c>
      <c r="M101" s="67">
        <f t="shared" si="14"/>
        <v>0.10097719869706841</v>
      </c>
      <c r="N101" s="76">
        <v>307</v>
      </c>
      <c r="O101" s="103">
        <v>37</v>
      </c>
      <c r="P101" s="99">
        <f t="shared" si="13"/>
        <v>0.1434108527131783</v>
      </c>
      <c r="Q101" s="104">
        <v>258</v>
      </c>
    </row>
    <row r="102" spans="1:17" x14ac:dyDescent="0.2">
      <c r="A102" s="10" t="s">
        <v>64</v>
      </c>
      <c r="B102" s="3" t="s">
        <v>75</v>
      </c>
      <c r="C102" s="31">
        <v>51</v>
      </c>
      <c r="D102" s="27">
        <f t="shared" si="12"/>
        <v>7.4020319303338175E-2</v>
      </c>
      <c r="E102" s="32">
        <v>689</v>
      </c>
      <c r="F102" s="47">
        <v>75</v>
      </c>
      <c r="G102" s="43">
        <f t="shared" si="15"/>
        <v>9.7150259067357511E-2</v>
      </c>
      <c r="H102" s="48">
        <v>772</v>
      </c>
      <c r="I102" s="54">
        <v>95</v>
      </c>
      <c r="J102" s="53">
        <f t="shared" si="16"/>
        <v>0.10602678571428571</v>
      </c>
      <c r="K102" s="59">
        <v>896</v>
      </c>
      <c r="L102" s="75">
        <v>134</v>
      </c>
      <c r="M102" s="67">
        <f t="shared" si="14"/>
        <v>0.13453815261044177</v>
      </c>
      <c r="N102" s="76">
        <v>996</v>
      </c>
      <c r="O102" s="103">
        <v>94</v>
      </c>
      <c r="P102" s="99">
        <f t="shared" si="13"/>
        <v>0.10573678290213723</v>
      </c>
      <c r="Q102" s="104">
        <v>889</v>
      </c>
    </row>
    <row r="103" spans="1:17" x14ac:dyDescent="0.2">
      <c r="A103" s="10" t="s">
        <v>64</v>
      </c>
      <c r="B103" s="3" t="s">
        <v>76</v>
      </c>
      <c r="C103" s="31">
        <v>30</v>
      </c>
      <c r="D103" s="27">
        <f t="shared" si="12"/>
        <v>8.4745762711864403E-2</v>
      </c>
      <c r="E103" s="32">
        <v>354</v>
      </c>
      <c r="F103" s="47">
        <v>68</v>
      </c>
      <c r="G103" s="43">
        <f t="shared" si="15"/>
        <v>0.15011037527593818</v>
      </c>
      <c r="H103" s="48">
        <v>453</v>
      </c>
      <c r="I103" s="54">
        <v>51</v>
      </c>
      <c r="J103" s="53">
        <f t="shared" si="16"/>
        <v>0.10179640718562874</v>
      </c>
      <c r="K103" s="59">
        <v>501</v>
      </c>
      <c r="L103" s="75">
        <v>56</v>
      </c>
      <c r="M103" s="67">
        <f t="shared" si="14"/>
        <v>0.1044776119402985</v>
      </c>
      <c r="N103" s="76">
        <v>536</v>
      </c>
      <c r="O103" s="103">
        <v>57</v>
      </c>
      <c r="P103" s="99">
        <f t="shared" si="13"/>
        <v>0.111328125</v>
      </c>
      <c r="Q103" s="104">
        <v>512</v>
      </c>
    </row>
    <row r="104" spans="1:17" x14ac:dyDescent="0.2">
      <c r="A104" s="10" t="s">
        <v>64</v>
      </c>
      <c r="B104" s="3" t="s">
        <v>77</v>
      </c>
      <c r="C104" s="31">
        <v>30</v>
      </c>
      <c r="D104" s="27">
        <f t="shared" si="12"/>
        <v>7.5376884422110546E-2</v>
      </c>
      <c r="E104" s="32">
        <v>398</v>
      </c>
      <c r="F104" s="47">
        <v>65</v>
      </c>
      <c r="G104" s="43">
        <f t="shared" si="15"/>
        <v>0.15186915887850466</v>
      </c>
      <c r="H104" s="48">
        <v>428</v>
      </c>
      <c r="I104" s="54">
        <v>68</v>
      </c>
      <c r="J104" s="53">
        <f t="shared" si="16"/>
        <v>0.13963039014373715</v>
      </c>
      <c r="K104" s="59">
        <v>487</v>
      </c>
      <c r="L104" s="75">
        <v>59</v>
      </c>
      <c r="M104" s="67">
        <f t="shared" si="14"/>
        <v>0.11614173228346457</v>
      </c>
      <c r="N104" s="76">
        <v>508</v>
      </c>
      <c r="O104" s="103">
        <v>70</v>
      </c>
      <c r="P104" s="99">
        <f t="shared" si="13"/>
        <v>0.13487475915221581</v>
      </c>
      <c r="Q104" s="104">
        <v>519</v>
      </c>
    </row>
    <row r="105" spans="1:17" x14ac:dyDescent="0.2">
      <c r="A105" s="10" t="s">
        <v>78</v>
      </c>
      <c r="B105" s="3" t="s">
        <v>79</v>
      </c>
      <c r="C105" s="31">
        <v>13</v>
      </c>
      <c r="D105" s="27">
        <f t="shared" si="12"/>
        <v>5.7522123893805309E-2</v>
      </c>
      <c r="E105" s="32">
        <v>226</v>
      </c>
      <c r="F105" s="47">
        <v>32</v>
      </c>
      <c r="G105" s="43">
        <f t="shared" si="15"/>
        <v>0.13973799126637554</v>
      </c>
      <c r="H105" s="48">
        <v>229</v>
      </c>
      <c r="I105" s="54">
        <v>23</v>
      </c>
      <c r="J105" s="53">
        <f t="shared" si="16"/>
        <v>9.2369477911646583E-2</v>
      </c>
      <c r="K105" s="59">
        <v>249</v>
      </c>
      <c r="L105" s="75">
        <v>23</v>
      </c>
      <c r="M105" s="67">
        <f t="shared" si="14"/>
        <v>9.5041322314049589E-2</v>
      </c>
      <c r="N105" s="76">
        <v>242</v>
      </c>
      <c r="O105" s="103">
        <v>27</v>
      </c>
      <c r="P105" s="99">
        <f t="shared" si="13"/>
        <v>0.10150375939849623</v>
      </c>
      <c r="Q105" s="104">
        <v>266</v>
      </c>
    </row>
    <row r="106" spans="1:17" x14ac:dyDescent="0.2">
      <c r="A106" s="10" t="s">
        <v>78</v>
      </c>
      <c r="B106" s="3" t="s">
        <v>80</v>
      </c>
      <c r="C106" s="31">
        <v>6</v>
      </c>
      <c r="D106" s="27">
        <f t="shared" si="12"/>
        <v>4.1095890410958902E-2</v>
      </c>
      <c r="E106" s="32">
        <v>146</v>
      </c>
      <c r="F106" s="47">
        <v>21</v>
      </c>
      <c r="G106" s="43">
        <f t="shared" si="15"/>
        <v>0.13291139240506328</v>
      </c>
      <c r="H106" s="48">
        <v>158</v>
      </c>
      <c r="I106" s="54">
        <v>20</v>
      </c>
      <c r="J106" s="53">
        <f t="shared" si="16"/>
        <v>0.11560693641618497</v>
      </c>
      <c r="K106" s="59">
        <v>173</v>
      </c>
      <c r="L106" s="75">
        <v>24</v>
      </c>
      <c r="M106" s="67">
        <f t="shared" si="14"/>
        <v>0.12972972972972974</v>
      </c>
      <c r="N106" s="76">
        <v>185</v>
      </c>
      <c r="O106" s="103">
        <v>21</v>
      </c>
      <c r="P106" s="99">
        <f t="shared" si="13"/>
        <v>0.1065989847715736</v>
      </c>
      <c r="Q106" s="104">
        <v>197</v>
      </c>
    </row>
    <row r="107" spans="1:17" x14ac:dyDescent="0.2">
      <c r="A107" s="10" t="s">
        <v>78</v>
      </c>
      <c r="B107" s="3" t="s">
        <v>81</v>
      </c>
      <c r="C107" s="31">
        <v>10</v>
      </c>
      <c r="D107" s="27">
        <f t="shared" si="12"/>
        <v>4.0160642570281124E-2</v>
      </c>
      <c r="E107" s="32">
        <v>249</v>
      </c>
      <c r="F107" s="47">
        <v>27</v>
      </c>
      <c r="G107" s="43">
        <f t="shared" si="15"/>
        <v>9.5744680851063829E-2</v>
      </c>
      <c r="H107" s="48">
        <v>282</v>
      </c>
      <c r="I107" s="54">
        <v>35</v>
      </c>
      <c r="J107" s="53">
        <f t="shared" si="16"/>
        <v>0.10174418604651163</v>
      </c>
      <c r="K107" s="59">
        <v>344</v>
      </c>
      <c r="L107" s="75">
        <v>38</v>
      </c>
      <c r="M107" s="67">
        <f t="shared" si="14"/>
        <v>0.12063492063492064</v>
      </c>
      <c r="N107" s="76">
        <v>315</v>
      </c>
      <c r="O107" s="103">
        <v>36</v>
      </c>
      <c r="P107" s="99">
        <f t="shared" si="13"/>
        <v>0.11464968152866242</v>
      </c>
      <c r="Q107" s="104">
        <v>314</v>
      </c>
    </row>
    <row r="108" spans="1:17" x14ac:dyDescent="0.2">
      <c r="A108" s="10" t="s">
        <v>78</v>
      </c>
      <c r="B108" s="3" t="s">
        <v>82</v>
      </c>
      <c r="C108" s="31">
        <v>23</v>
      </c>
      <c r="D108" s="27">
        <f t="shared" si="12"/>
        <v>6.4066852367688026E-2</v>
      </c>
      <c r="E108" s="32">
        <v>359</v>
      </c>
      <c r="F108" s="47">
        <v>54</v>
      </c>
      <c r="G108" s="43">
        <f t="shared" si="15"/>
        <v>0.13466334164588528</v>
      </c>
      <c r="H108" s="48">
        <v>401</v>
      </c>
      <c r="I108" s="54">
        <v>68</v>
      </c>
      <c r="J108" s="53">
        <f t="shared" si="16"/>
        <v>0.13307240704500978</v>
      </c>
      <c r="K108" s="59">
        <v>511</v>
      </c>
      <c r="L108" s="75">
        <v>92</v>
      </c>
      <c r="M108" s="67">
        <f t="shared" si="14"/>
        <v>0.17293233082706766</v>
      </c>
      <c r="N108" s="76">
        <v>532</v>
      </c>
      <c r="O108" s="103">
        <v>74</v>
      </c>
      <c r="P108" s="99">
        <f t="shared" si="13"/>
        <v>0.13909774436090225</v>
      </c>
      <c r="Q108" s="104">
        <v>532</v>
      </c>
    </row>
    <row r="109" spans="1:17" x14ac:dyDescent="0.2">
      <c r="A109" s="10" t="s">
        <v>78</v>
      </c>
      <c r="B109" s="3" t="s">
        <v>83</v>
      </c>
      <c r="C109" s="31">
        <v>21</v>
      </c>
      <c r="D109" s="27">
        <f t="shared" si="12"/>
        <v>5.1724137931034482E-2</v>
      </c>
      <c r="E109" s="32">
        <v>406</v>
      </c>
      <c r="F109" s="47">
        <v>63</v>
      </c>
      <c r="G109" s="43">
        <f t="shared" si="15"/>
        <v>0.11538461538461539</v>
      </c>
      <c r="H109" s="48">
        <v>546</v>
      </c>
      <c r="I109" s="54">
        <v>48</v>
      </c>
      <c r="J109" s="53">
        <f t="shared" si="16"/>
        <v>8.7114337568058073E-2</v>
      </c>
      <c r="K109" s="59">
        <v>551</v>
      </c>
      <c r="L109" s="75">
        <v>78</v>
      </c>
      <c r="M109" s="67">
        <f t="shared" si="14"/>
        <v>0.12560386473429952</v>
      </c>
      <c r="N109" s="76">
        <v>621</v>
      </c>
      <c r="O109" s="103">
        <v>58</v>
      </c>
      <c r="P109" s="99">
        <f t="shared" si="13"/>
        <v>0.10681399631675875</v>
      </c>
      <c r="Q109" s="104">
        <v>543</v>
      </c>
    </row>
    <row r="110" spans="1:17" x14ac:dyDescent="0.2">
      <c r="A110" s="10" t="s">
        <v>78</v>
      </c>
      <c r="B110" s="3" t="s">
        <v>84</v>
      </c>
      <c r="C110" s="31">
        <v>13</v>
      </c>
      <c r="D110" s="27">
        <f t="shared" si="12"/>
        <v>4.5296167247386762E-2</v>
      </c>
      <c r="E110" s="32">
        <v>287</v>
      </c>
      <c r="F110" s="47">
        <v>27</v>
      </c>
      <c r="G110" s="43">
        <f t="shared" si="15"/>
        <v>0.10424710424710425</v>
      </c>
      <c r="H110" s="48">
        <v>259</v>
      </c>
      <c r="I110" s="54">
        <v>39</v>
      </c>
      <c r="J110" s="53">
        <f t="shared" si="16"/>
        <v>0.13879003558718861</v>
      </c>
      <c r="K110" s="59">
        <v>281</v>
      </c>
      <c r="L110" s="75">
        <v>49</v>
      </c>
      <c r="M110" s="67">
        <f t="shared" si="14"/>
        <v>0.15264797507788161</v>
      </c>
      <c r="N110" s="76">
        <v>321</v>
      </c>
      <c r="O110" s="103">
        <v>38</v>
      </c>
      <c r="P110" s="99">
        <f t="shared" si="13"/>
        <v>0.10704225352112676</v>
      </c>
      <c r="Q110" s="104">
        <v>355</v>
      </c>
    </row>
    <row r="111" spans="1:17" x14ac:dyDescent="0.2">
      <c r="A111" s="10" t="s">
        <v>78</v>
      </c>
      <c r="B111" s="3" t="s">
        <v>85</v>
      </c>
      <c r="C111" s="31">
        <v>232</v>
      </c>
      <c r="D111" s="27">
        <f t="shared" si="12"/>
        <v>9.8849595227950574E-2</v>
      </c>
      <c r="E111" s="32">
        <v>2347</v>
      </c>
      <c r="F111" s="47">
        <v>459</v>
      </c>
      <c r="G111" s="43">
        <f t="shared" si="15"/>
        <v>0.1760644418872267</v>
      </c>
      <c r="H111" s="48">
        <v>2607</v>
      </c>
      <c r="I111" s="54">
        <v>503</v>
      </c>
      <c r="J111" s="53">
        <f t="shared" si="16"/>
        <v>0.18028673835125447</v>
      </c>
      <c r="K111" s="59">
        <v>2790</v>
      </c>
      <c r="L111" s="75">
        <v>495</v>
      </c>
      <c r="M111" s="67">
        <f t="shared" si="14"/>
        <v>0.16819571865443425</v>
      </c>
      <c r="N111" s="76">
        <v>2943</v>
      </c>
      <c r="O111" s="103">
        <v>430</v>
      </c>
      <c r="P111" s="99">
        <f t="shared" si="13"/>
        <v>0.1507185418857343</v>
      </c>
      <c r="Q111" s="104">
        <v>2853</v>
      </c>
    </row>
    <row r="112" spans="1:17" x14ac:dyDescent="0.2">
      <c r="A112" s="10" t="s">
        <v>78</v>
      </c>
      <c r="B112" s="3" t="s">
        <v>86</v>
      </c>
      <c r="C112" s="31">
        <v>63</v>
      </c>
      <c r="D112" s="27">
        <f t="shared" si="12"/>
        <v>9.8437499999999997E-2</v>
      </c>
      <c r="E112" s="32">
        <v>640</v>
      </c>
      <c r="F112" s="47">
        <v>113</v>
      </c>
      <c r="G112" s="43">
        <f t="shared" si="15"/>
        <v>0.13967861557478367</v>
      </c>
      <c r="H112" s="48">
        <v>809</v>
      </c>
      <c r="I112" s="54">
        <v>136</v>
      </c>
      <c r="J112" s="53">
        <f t="shared" si="16"/>
        <v>0.16385542168674699</v>
      </c>
      <c r="K112" s="59">
        <v>830</v>
      </c>
      <c r="L112" s="75">
        <v>157</v>
      </c>
      <c r="M112" s="67">
        <f t="shared" si="14"/>
        <v>0.16422594142259414</v>
      </c>
      <c r="N112" s="76">
        <v>956</v>
      </c>
      <c r="O112" s="103">
        <v>172</v>
      </c>
      <c r="P112" s="99">
        <f t="shared" si="13"/>
        <v>0.1787941787941788</v>
      </c>
      <c r="Q112" s="104">
        <v>962</v>
      </c>
    </row>
    <row r="113" spans="1:17" x14ac:dyDescent="0.2">
      <c r="A113" s="10" t="s">
        <v>87</v>
      </c>
      <c r="B113" s="3" t="s">
        <v>88</v>
      </c>
      <c r="C113" s="31">
        <v>3</v>
      </c>
      <c r="D113" s="27">
        <f t="shared" si="12"/>
        <v>4.2253521126760563E-2</v>
      </c>
      <c r="E113" s="32">
        <v>71</v>
      </c>
      <c r="F113" s="47">
        <v>15</v>
      </c>
      <c r="G113" s="43">
        <f t="shared" si="15"/>
        <v>0.13636363636363635</v>
      </c>
      <c r="H113" s="48">
        <v>110</v>
      </c>
      <c r="I113" s="54">
        <v>10</v>
      </c>
      <c r="J113" s="53">
        <f t="shared" si="16"/>
        <v>9.4339622641509441E-2</v>
      </c>
      <c r="K113" s="59">
        <v>106</v>
      </c>
      <c r="L113" s="75">
        <v>11</v>
      </c>
      <c r="M113" s="67">
        <f t="shared" si="14"/>
        <v>0.1</v>
      </c>
      <c r="N113" s="76">
        <v>110</v>
      </c>
      <c r="O113" s="103">
        <v>51</v>
      </c>
      <c r="P113" s="99">
        <f t="shared" si="13"/>
        <v>0.2947976878612717</v>
      </c>
      <c r="Q113" s="104">
        <v>173</v>
      </c>
    </row>
    <row r="114" spans="1:17" x14ac:dyDescent="0.2">
      <c r="A114" s="10" t="s">
        <v>87</v>
      </c>
      <c r="B114" s="3" t="s">
        <v>89</v>
      </c>
      <c r="C114" s="31">
        <v>6</v>
      </c>
      <c r="D114" s="27">
        <f t="shared" si="12"/>
        <v>5.4545454545454543E-2</v>
      </c>
      <c r="E114" s="32">
        <v>110</v>
      </c>
      <c r="F114" s="47">
        <v>16</v>
      </c>
      <c r="G114" s="43">
        <f t="shared" si="15"/>
        <v>0.12030075187969924</v>
      </c>
      <c r="H114" s="48">
        <v>133</v>
      </c>
      <c r="I114" s="54">
        <v>13</v>
      </c>
      <c r="J114" s="53">
        <f t="shared" si="16"/>
        <v>9.7744360902255634E-2</v>
      </c>
      <c r="K114" s="59">
        <v>133</v>
      </c>
      <c r="L114" s="75">
        <v>13</v>
      </c>
      <c r="M114" s="67">
        <f t="shared" si="14"/>
        <v>8.7837837837837843E-2</v>
      </c>
      <c r="N114" s="76">
        <v>148</v>
      </c>
      <c r="O114" s="103">
        <v>18</v>
      </c>
      <c r="P114" s="99">
        <f t="shared" si="13"/>
        <v>0.10909090909090909</v>
      </c>
      <c r="Q114" s="104">
        <v>165</v>
      </c>
    </row>
    <row r="115" spans="1:17" x14ac:dyDescent="0.2">
      <c r="A115" s="10" t="s">
        <v>87</v>
      </c>
      <c r="B115" s="3" t="s">
        <v>90</v>
      </c>
      <c r="C115" s="31">
        <v>13</v>
      </c>
      <c r="D115" s="27">
        <f t="shared" si="12"/>
        <v>5.0387596899224806E-2</v>
      </c>
      <c r="E115" s="32">
        <v>258</v>
      </c>
      <c r="F115" s="47">
        <v>35</v>
      </c>
      <c r="G115" s="43">
        <f t="shared" si="15"/>
        <v>0.11986301369863013</v>
      </c>
      <c r="H115" s="48">
        <v>292</v>
      </c>
      <c r="I115" s="54">
        <v>22</v>
      </c>
      <c r="J115" s="53">
        <f t="shared" si="16"/>
        <v>6.5671641791044774E-2</v>
      </c>
      <c r="K115" s="59">
        <v>335</v>
      </c>
      <c r="L115" s="75">
        <v>78</v>
      </c>
      <c r="M115" s="67">
        <f t="shared" si="14"/>
        <v>0.1793103448275862</v>
      </c>
      <c r="N115" s="76">
        <v>435</v>
      </c>
      <c r="O115" s="103">
        <v>61</v>
      </c>
      <c r="P115" s="99">
        <f t="shared" si="13"/>
        <v>0.16353887399463807</v>
      </c>
      <c r="Q115" s="104">
        <v>373</v>
      </c>
    </row>
    <row r="116" spans="1:17" x14ac:dyDescent="0.2">
      <c r="A116" s="10" t="s">
        <v>87</v>
      </c>
      <c r="B116" s="3" t="s">
        <v>91</v>
      </c>
      <c r="C116" s="31">
        <v>12</v>
      </c>
      <c r="D116" s="27">
        <f t="shared" si="12"/>
        <v>4.3956043956043959E-2</v>
      </c>
      <c r="E116" s="32">
        <v>273</v>
      </c>
      <c r="F116" s="47">
        <v>24</v>
      </c>
      <c r="G116" s="43">
        <f t="shared" si="15"/>
        <v>0.08</v>
      </c>
      <c r="H116" s="48">
        <v>300</v>
      </c>
      <c r="I116" s="54">
        <v>34</v>
      </c>
      <c r="J116" s="53">
        <f t="shared" si="16"/>
        <v>9.2896174863387984E-2</v>
      </c>
      <c r="K116" s="59">
        <v>366</v>
      </c>
      <c r="L116" s="75">
        <v>32</v>
      </c>
      <c r="M116" s="67">
        <f t="shared" si="14"/>
        <v>8.8154269972451793E-2</v>
      </c>
      <c r="N116" s="76">
        <v>363</v>
      </c>
      <c r="O116" s="103">
        <v>31</v>
      </c>
      <c r="P116" s="99">
        <f t="shared" si="13"/>
        <v>8.4931506849315067E-2</v>
      </c>
      <c r="Q116" s="104">
        <v>365</v>
      </c>
    </row>
    <row r="117" spans="1:17" x14ac:dyDescent="0.2">
      <c r="A117" s="10" t="s">
        <v>87</v>
      </c>
      <c r="B117" s="3" t="s">
        <v>92</v>
      </c>
      <c r="C117" s="31">
        <v>15</v>
      </c>
      <c r="D117" s="27">
        <f t="shared" si="12"/>
        <v>6.6964285714285712E-2</v>
      </c>
      <c r="E117" s="32">
        <v>224</v>
      </c>
      <c r="F117" s="47">
        <v>34</v>
      </c>
      <c r="G117" s="43">
        <f t="shared" si="15"/>
        <v>0.13991769547325103</v>
      </c>
      <c r="H117" s="48">
        <v>243</v>
      </c>
      <c r="I117" s="54">
        <v>20</v>
      </c>
      <c r="J117" s="53">
        <f t="shared" si="16"/>
        <v>7.0671378091872794E-2</v>
      </c>
      <c r="K117" s="59">
        <v>283</v>
      </c>
      <c r="L117" s="75">
        <v>44</v>
      </c>
      <c r="M117" s="67">
        <f t="shared" si="14"/>
        <v>0.14864864864864866</v>
      </c>
      <c r="N117" s="76">
        <v>296</v>
      </c>
      <c r="O117" s="103">
        <v>42</v>
      </c>
      <c r="P117" s="99">
        <f t="shared" si="13"/>
        <v>0.13680781758957655</v>
      </c>
      <c r="Q117" s="104">
        <v>307</v>
      </c>
    </row>
    <row r="118" spans="1:17" x14ac:dyDescent="0.2">
      <c r="A118" s="10" t="s">
        <v>87</v>
      </c>
      <c r="B118" s="3" t="s">
        <v>93</v>
      </c>
      <c r="C118" s="31">
        <v>6</v>
      </c>
      <c r="D118" s="27">
        <f t="shared" si="12"/>
        <v>3.5928143712574849E-2</v>
      </c>
      <c r="E118" s="32">
        <v>167</v>
      </c>
      <c r="F118" s="47">
        <v>21</v>
      </c>
      <c r="G118" s="43">
        <f t="shared" si="15"/>
        <v>0.11351351351351352</v>
      </c>
      <c r="H118" s="48">
        <v>185</v>
      </c>
      <c r="I118" s="54">
        <v>24</v>
      </c>
      <c r="J118" s="53">
        <f t="shared" si="16"/>
        <v>0.12</v>
      </c>
      <c r="K118" s="59">
        <v>200</v>
      </c>
      <c r="L118" s="75">
        <v>35</v>
      </c>
      <c r="M118" s="67">
        <f t="shared" si="14"/>
        <v>0.15151515151515152</v>
      </c>
      <c r="N118" s="76">
        <v>231</v>
      </c>
      <c r="O118" s="103">
        <v>45</v>
      </c>
      <c r="P118" s="99">
        <f t="shared" si="13"/>
        <v>0.21739130434782608</v>
      </c>
      <c r="Q118" s="104">
        <v>207</v>
      </c>
    </row>
    <row r="119" spans="1:17" x14ac:dyDescent="0.2">
      <c r="A119" s="10" t="s">
        <v>87</v>
      </c>
      <c r="B119" s="3" t="s">
        <v>94</v>
      </c>
      <c r="C119" s="31">
        <v>283</v>
      </c>
      <c r="D119" s="27">
        <f t="shared" si="12"/>
        <v>0.14855643044619424</v>
      </c>
      <c r="E119" s="32">
        <v>1905</v>
      </c>
      <c r="F119" s="47">
        <v>375</v>
      </c>
      <c r="G119" s="43">
        <f t="shared" si="15"/>
        <v>0.19220912352639671</v>
      </c>
      <c r="H119" s="48">
        <v>1951</v>
      </c>
      <c r="I119" s="54">
        <v>403</v>
      </c>
      <c r="J119" s="53">
        <f t="shared" si="16"/>
        <v>0.17590571802706242</v>
      </c>
      <c r="K119" s="59">
        <v>2291</v>
      </c>
      <c r="L119" s="75">
        <v>402</v>
      </c>
      <c r="M119" s="67">
        <f t="shared" si="14"/>
        <v>0.15563298490127758</v>
      </c>
      <c r="N119" s="76">
        <v>2583</v>
      </c>
      <c r="O119" s="103">
        <v>499</v>
      </c>
      <c r="P119" s="99">
        <f t="shared" si="13"/>
        <v>0.19591676482135847</v>
      </c>
      <c r="Q119" s="104">
        <v>2547</v>
      </c>
    </row>
    <row r="120" spans="1:17" x14ac:dyDescent="0.2">
      <c r="A120" s="10" t="s">
        <v>87</v>
      </c>
      <c r="B120" s="3" t="s">
        <v>95</v>
      </c>
      <c r="C120" s="31">
        <v>17</v>
      </c>
      <c r="D120" s="27">
        <f t="shared" si="12"/>
        <v>6.0070671378091869E-2</v>
      </c>
      <c r="E120" s="32">
        <v>283</v>
      </c>
      <c r="F120" s="47">
        <v>30</v>
      </c>
      <c r="G120" s="43">
        <f t="shared" si="15"/>
        <v>9.9009900990099015E-2</v>
      </c>
      <c r="H120" s="48">
        <v>303</v>
      </c>
      <c r="I120" s="54">
        <v>40</v>
      </c>
      <c r="J120" s="53">
        <f t="shared" si="16"/>
        <v>0.10666666666666667</v>
      </c>
      <c r="K120" s="59">
        <v>375</v>
      </c>
      <c r="L120" s="75">
        <v>34</v>
      </c>
      <c r="M120" s="67">
        <f t="shared" si="14"/>
        <v>8.877284595300261E-2</v>
      </c>
      <c r="N120" s="76">
        <v>383</v>
      </c>
      <c r="O120" s="103">
        <v>51</v>
      </c>
      <c r="P120" s="99">
        <f t="shared" si="13"/>
        <v>0.13709677419354838</v>
      </c>
      <c r="Q120" s="104">
        <v>372</v>
      </c>
    </row>
    <row r="121" spans="1:17" x14ac:dyDescent="0.2">
      <c r="A121" s="10" t="s">
        <v>87</v>
      </c>
      <c r="B121" s="3" t="s">
        <v>96</v>
      </c>
      <c r="C121" s="31">
        <v>43</v>
      </c>
      <c r="D121" s="27">
        <f t="shared" si="12"/>
        <v>7.789855072463768E-2</v>
      </c>
      <c r="E121" s="32">
        <v>552</v>
      </c>
      <c r="F121" s="47">
        <v>83</v>
      </c>
      <c r="G121" s="43">
        <f t="shared" si="15"/>
        <v>0.13539967373572595</v>
      </c>
      <c r="H121" s="48">
        <v>613</v>
      </c>
      <c r="I121" s="54">
        <v>105</v>
      </c>
      <c r="J121" s="53">
        <f t="shared" si="16"/>
        <v>0.13618677042801555</v>
      </c>
      <c r="K121" s="59">
        <v>771</v>
      </c>
      <c r="L121" s="75">
        <v>81</v>
      </c>
      <c r="M121" s="67">
        <f t="shared" si="14"/>
        <v>0.10901749663526245</v>
      </c>
      <c r="N121" s="76">
        <v>743</v>
      </c>
      <c r="O121" s="103">
        <v>78</v>
      </c>
      <c r="P121" s="99">
        <f t="shared" si="13"/>
        <v>0.10597826086956522</v>
      </c>
      <c r="Q121" s="104">
        <v>736</v>
      </c>
    </row>
    <row r="122" spans="1:17" x14ac:dyDescent="0.2">
      <c r="A122" s="10" t="s">
        <v>87</v>
      </c>
      <c r="B122" s="3" t="s">
        <v>97</v>
      </c>
      <c r="C122" s="31">
        <v>73</v>
      </c>
      <c r="D122" s="27">
        <f t="shared" si="12"/>
        <v>0.10595065312046444</v>
      </c>
      <c r="E122" s="32">
        <v>689</v>
      </c>
      <c r="F122" s="47">
        <v>114</v>
      </c>
      <c r="G122" s="43">
        <f t="shared" si="15"/>
        <v>0.152</v>
      </c>
      <c r="H122" s="48">
        <v>750</v>
      </c>
      <c r="I122" s="54">
        <v>97</v>
      </c>
      <c r="J122" s="53">
        <f t="shared" si="16"/>
        <v>0.11226851851851852</v>
      </c>
      <c r="K122" s="59">
        <v>864</v>
      </c>
      <c r="L122" s="75">
        <v>146</v>
      </c>
      <c r="M122" s="67">
        <f t="shared" si="14"/>
        <v>0.14412635735439289</v>
      </c>
      <c r="N122" s="76">
        <v>1013</v>
      </c>
      <c r="O122" s="103">
        <v>154</v>
      </c>
      <c r="P122" s="99">
        <f t="shared" si="13"/>
        <v>0.16348195329087048</v>
      </c>
      <c r="Q122" s="104">
        <v>942</v>
      </c>
    </row>
    <row r="123" spans="1:17" x14ac:dyDescent="0.2">
      <c r="A123" s="10" t="s">
        <v>87</v>
      </c>
      <c r="B123" s="3" t="s">
        <v>98</v>
      </c>
      <c r="C123" s="31">
        <v>28</v>
      </c>
      <c r="D123" s="27">
        <f t="shared" si="12"/>
        <v>6.1403508771929821E-2</v>
      </c>
      <c r="E123" s="32">
        <v>456</v>
      </c>
      <c r="F123" s="47">
        <v>55</v>
      </c>
      <c r="G123" s="43">
        <f t="shared" si="15"/>
        <v>0.11316872427983539</v>
      </c>
      <c r="H123" s="48">
        <v>486</v>
      </c>
      <c r="I123" s="54">
        <v>69</v>
      </c>
      <c r="J123" s="53">
        <f t="shared" si="16"/>
        <v>0.12190812720848057</v>
      </c>
      <c r="K123" s="59">
        <v>566</v>
      </c>
      <c r="L123" s="75">
        <v>65</v>
      </c>
      <c r="M123" s="67">
        <f t="shared" si="14"/>
        <v>0.10483870967741936</v>
      </c>
      <c r="N123" s="76">
        <v>620</v>
      </c>
      <c r="O123" s="103">
        <v>62</v>
      </c>
      <c r="P123" s="99">
        <f t="shared" si="13"/>
        <v>0.1040268456375839</v>
      </c>
      <c r="Q123" s="104">
        <v>596</v>
      </c>
    </row>
    <row r="124" spans="1:17" x14ac:dyDescent="0.2">
      <c r="A124" s="10" t="s">
        <v>87</v>
      </c>
      <c r="B124" s="3" t="s">
        <v>99</v>
      </c>
      <c r="C124" s="31">
        <v>9</v>
      </c>
      <c r="D124" s="27">
        <f t="shared" si="12"/>
        <v>5.2941176470588235E-2</v>
      </c>
      <c r="E124" s="32">
        <v>170</v>
      </c>
      <c r="F124" s="47">
        <v>18</v>
      </c>
      <c r="G124" s="43">
        <f t="shared" si="15"/>
        <v>8.8235294117647065E-2</v>
      </c>
      <c r="H124" s="48">
        <v>204</v>
      </c>
      <c r="I124" s="54">
        <v>23</v>
      </c>
      <c r="J124" s="53">
        <f t="shared" si="16"/>
        <v>9.7872340425531917E-2</v>
      </c>
      <c r="K124" s="59">
        <v>235</v>
      </c>
      <c r="L124" s="75">
        <v>30</v>
      </c>
      <c r="M124" s="67">
        <f t="shared" si="14"/>
        <v>0.1388888888888889</v>
      </c>
      <c r="N124" s="76">
        <v>216</v>
      </c>
      <c r="O124" s="103">
        <v>28</v>
      </c>
      <c r="P124" s="99">
        <f t="shared" si="13"/>
        <v>0.11475409836065574</v>
      </c>
      <c r="Q124" s="104">
        <v>244</v>
      </c>
    </row>
    <row r="125" spans="1:17" x14ac:dyDescent="0.2">
      <c r="A125" s="10" t="s">
        <v>100</v>
      </c>
      <c r="B125" s="3" t="s">
        <v>101</v>
      </c>
      <c r="C125" s="31">
        <v>97</v>
      </c>
      <c r="D125" s="27">
        <f t="shared" si="12"/>
        <v>0.11358313817330211</v>
      </c>
      <c r="E125" s="32">
        <v>854</v>
      </c>
      <c r="F125" s="47">
        <v>268</v>
      </c>
      <c r="G125" s="43">
        <f t="shared" si="15"/>
        <v>0.22711864406779661</v>
      </c>
      <c r="H125" s="48">
        <v>1180</v>
      </c>
      <c r="I125" s="54">
        <v>202</v>
      </c>
      <c r="J125" s="53">
        <f t="shared" si="16"/>
        <v>0.17003367003367004</v>
      </c>
      <c r="K125" s="59">
        <v>1188</v>
      </c>
      <c r="L125" s="75">
        <v>157</v>
      </c>
      <c r="M125" s="67">
        <f t="shared" si="14"/>
        <v>0.12132921174652241</v>
      </c>
      <c r="N125" s="76">
        <v>1294</v>
      </c>
      <c r="O125" s="103">
        <v>205</v>
      </c>
      <c r="P125" s="99">
        <f t="shared" si="13"/>
        <v>0.16492357200321803</v>
      </c>
      <c r="Q125" s="104">
        <v>1243</v>
      </c>
    </row>
    <row r="126" spans="1:17" x14ac:dyDescent="0.2">
      <c r="A126" s="10" t="s">
        <v>102</v>
      </c>
      <c r="B126" s="3" t="s">
        <v>103</v>
      </c>
      <c r="C126" s="31">
        <v>34</v>
      </c>
      <c r="D126" s="27">
        <f t="shared" si="12"/>
        <v>0.12878787878787878</v>
      </c>
      <c r="E126" s="32">
        <v>264</v>
      </c>
      <c r="F126" s="47">
        <v>52</v>
      </c>
      <c r="G126" s="43">
        <f t="shared" si="15"/>
        <v>0.17449664429530201</v>
      </c>
      <c r="H126" s="48">
        <v>298</v>
      </c>
      <c r="I126" s="54">
        <v>46</v>
      </c>
      <c r="J126" s="53">
        <f t="shared" si="16"/>
        <v>0.13256484149855907</v>
      </c>
      <c r="K126" s="59">
        <v>347</v>
      </c>
      <c r="L126" s="75">
        <v>29</v>
      </c>
      <c r="M126" s="67">
        <f t="shared" si="14"/>
        <v>6.9711538461538464E-2</v>
      </c>
      <c r="N126" s="76">
        <v>416</v>
      </c>
      <c r="O126" s="103">
        <v>39</v>
      </c>
      <c r="P126" s="99">
        <f t="shared" si="13"/>
        <v>0.1</v>
      </c>
      <c r="Q126" s="104">
        <v>390</v>
      </c>
    </row>
    <row r="127" spans="1:17" x14ac:dyDescent="0.2">
      <c r="A127" s="10" t="s">
        <v>102</v>
      </c>
      <c r="B127" s="3" t="s">
        <v>104</v>
      </c>
      <c r="C127" s="31">
        <v>149</v>
      </c>
      <c r="D127" s="27">
        <f t="shared" si="12"/>
        <v>0.11279333838001514</v>
      </c>
      <c r="E127" s="32">
        <v>1321</v>
      </c>
      <c r="F127" s="47">
        <v>255</v>
      </c>
      <c r="G127" s="43">
        <f t="shared" si="15"/>
        <v>0.1733514615907546</v>
      </c>
      <c r="H127" s="48">
        <v>1471</v>
      </c>
      <c r="I127" s="54">
        <v>250</v>
      </c>
      <c r="J127" s="53">
        <f t="shared" si="16"/>
        <v>0.14916467780429593</v>
      </c>
      <c r="K127" s="59">
        <v>1676</v>
      </c>
      <c r="L127" s="75">
        <v>277</v>
      </c>
      <c r="M127" s="67">
        <f t="shared" si="14"/>
        <v>0.14940668824163969</v>
      </c>
      <c r="N127" s="76">
        <v>1854</v>
      </c>
      <c r="O127" s="103">
        <v>290</v>
      </c>
      <c r="P127" s="99">
        <f t="shared" si="13"/>
        <v>0.15566290928609769</v>
      </c>
      <c r="Q127" s="104">
        <v>1863</v>
      </c>
    </row>
    <row r="128" spans="1:17" x14ac:dyDescent="0.2">
      <c r="A128" s="10" t="s">
        <v>102</v>
      </c>
      <c r="B128" s="3" t="s">
        <v>105</v>
      </c>
      <c r="C128" s="31">
        <v>74</v>
      </c>
      <c r="D128" s="27">
        <f t="shared" si="12"/>
        <v>0.16481069042316257</v>
      </c>
      <c r="E128" s="32">
        <v>449</v>
      </c>
      <c r="F128" s="47">
        <v>98</v>
      </c>
      <c r="G128" s="43">
        <f t="shared" si="15"/>
        <v>0.18525519848771266</v>
      </c>
      <c r="H128" s="48">
        <v>529</v>
      </c>
      <c r="I128" s="54">
        <v>72</v>
      </c>
      <c r="J128" s="53">
        <f t="shared" si="16"/>
        <v>0.125</v>
      </c>
      <c r="K128" s="59">
        <v>576</v>
      </c>
      <c r="L128" s="75">
        <v>117</v>
      </c>
      <c r="M128" s="67">
        <f t="shared" si="14"/>
        <v>0.16317991631799164</v>
      </c>
      <c r="N128" s="76">
        <v>717</v>
      </c>
      <c r="O128" s="103">
        <v>151</v>
      </c>
      <c r="P128" s="99">
        <f t="shared" si="13"/>
        <v>0.2277526395173454</v>
      </c>
      <c r="Q128" s="104">
        <v>663</v>
      </c>
    </row>
    <row r="129" spans="1:17" x14ac:dyDescent="0.2">
      <c r="A129" s="10" t="s">
        <v>102</v>
      </c>
      <c r="B129" s="3" t="s">
        <v>106</v>
      </c>
      <c r="C129" s="31">
        <v>64</v>
      </c>
      <c r="D129" s="27">
        <f t="shared" si="12"/>
        <v>9.1428571428571428E-2</v>
      </c>
      <c r="E129" s="32">
        <v>700</v>
      </c>
      <c r="F129" s="47">
        <v>123</v>
      </c>
      <c r="G129" s="43">
        <f t="shared" si="15"/>
        <v>0.14470588235294118</v>
      </c>
      <c r="H129" s="48">
        <v>850</v>
      </c>
      <c r="I129" s="54">
        <v>136</v>
      </c>
      <c r="J129" s="53">
        <f t="shared" si="16"/>
        <v>0.14361140443505807</v>
      </c>
      <c r="K129" s="59">
        <v>947</v>
      </c>
      <c r="L129" s="75">
        <v>124</v>
      </c>
      <c r="M129" s="67">
        <f t="shared" si="14"/>
        <v>0.12240868706811452</v>
      </c>
      <c r="N129" s="76">
        <v>1013</v>
      </c>
      <c r="O129" s="103">
        <v>165</v>
      </c>
      <c r="P129" s="99">
        <f t="shared" si="13"/>
        <v>0.15926640926640925</v>
      </c>
      <c r="Q129" s="104">
        <v>1036</v>
      </c>
    </row>
    <row r="130" spans="1:17" x14ac:dyDescent="0.2">
      <c r="A130" s="10" t="s">
        <v>102</v>
      </c>
      <c r="B130" s="3" t="s">
        <v>107</v>
      </c>
      <c r="C130" s="31">
        <v>25</v>
      </c>
      <c r="D130" s="27">
        <f t="shared" si="12"/>
        <v>7.4850299401197598E-2</v>
      </c>
      <c r="E130" s="32">
        <v>334</v>
      </c>
      <c r="F130" s="47">
        <v>50</v>
      </c>
      <c r="G130" s="43">
        <f t="shared" si="15"/>
        <v>0.12345679012345678</v>
      </c>
      <c r="H130" s="48">
        <v>405</v>
      </c>
      <c r="I130" s="54">
        <v>76</v>
      </c>
      <c r="J130" s="53">
        <f t="shared" si="16"/>
        <v>0.15447154471544716</v>
      </c>
      <c r="K130" s="59">
        <v>492</v>
      </c>
      <c r="L130" s="75">
        <v>43</v>
      </c>
      <c r="M130" s="67">
        <f t="shared" si="14"/>
        <v>9.1489361702127653E-2</v>
      </c>
      <c r="N130" s="76">
        <v>470</v>
      </c>
      <c r="O130" s="103">
        <v>60</v>
      </c>
      <c r="P130" s="99">
        <f t="shared" si="13"/>
        <v>0.12396694214876033</v>
      </c>
      <c r="Q130" s="104">
        <v>484</v>
      </c>
    </row>
    <row r="131" spans="1:17" x14ac:dyDescent="0.2">
      <c r="A131" s="10" t="s">
        <v>108</v>
      </c>
      <c r="B131" s="3" t="s">
        <v>109</v>
      </c>
      <c r="C131" s="31">
        <v>16</v>
      </c>
      <c r="D131" s="27">
        <f t="shared" si="12"/>
        <v>6.2015503875968991E-2</v>
      </c>
      <c r="E131" s="32">
        <v>258</v>
      </c>
      <c r="F131" s="47">
        <v>30</v>
      </c>
      <c r="G131" s="43">
        <f t="shared" si="15"/>
        <v>0.10033444816053512</v>
      </c>
      <c r="H131" s="48">
        <v>299</v>
      </c>
      <c r="I131" s="54">
        <v>34</v>
      </c>
      <c r="J131" s="53">
        <f t="shared" si="16"/>
        <v>0.10793650793650794</v>
      </c>
      <c r="K131" s="59">
        <v>315</v>
      </c>
      <c r="L131" s="75">
        <v>32</v>
      </c>
      <c r="M131" s="67">
        <f t="shared" si="14"/>
        <v>9.6096096096096095E-2</v>
      </c>
      <c r="N131" s="76">
        <v>333</v>
      </c>
      <c r="O131" s="103">
        <v>43</v>
      </c>
      <c r="P131" s="99">
        <f t="shared" si="13"/>
        <v>0.12684365781710916</v>
      </c>
      <c r="Q131" s="104">
        <v>339</v>
      </c>
    </row>
    <row r="132" spans="1:17" x14ac:dyDescent="0.2">
      <c r="A132" s="10" t="s">
        <v>108</v>
      </c>
      <c r="B132" s="3" t="s">
        <v>110</v>
      </c>
      <c r="C132" s="31">
        <v>33</v>
      </c>
      <c r="D132" s="27">
        <f t="shared" si="12"/>
        <v>6.2737642585551326E-2</v>
      </c>
      <c r="E132" s="32">
        <v>526</v>
      </c>
      <c r="F132" s="47">
        <v>70</v>
      </c>
      <c r="G132" s="43">
        <f t="shared" si="15"/>
        <v>0.11844331641285956</v>
      </c>
      <c r="H132" s="48">
        <v>591</v>
      </c>
      <c r="I132" s="54">
        <v>79</v>
      </c>
      <c r="J132" s="53">
        <f t="shared" si="16"/>
        <v>0.12721417069243157</v>
      </c>
      <c r="K132" s="59">
        <v>621</v>
      </c>
      <c r="L132" s="75">
        <v>71</v>
      </c>
      <c r="M132" s="67">
        <f t="shared" si="14"/>
        <v>0.10042432814710042</v>
      </c>
      <c r="N132" s="76">
        <v>707</v>
      </c>
      <c r="O132" s="103">
        <v>76</v>
      </c>
      <c r="P132" s="99">
        <f t="shared" si="13"/>
        <v>0.11360239162929746</v>
      </c>
      <c r="Q132" s="104">
        <v>669</v>
      </c>
    </row>
    <row r="133" spans="1:17" x14ac:dyDescent="0.2">
      <c r="A133" s="10" t="s">
        <v>108</v>
      </c>
      <c r="B133" s="3" t="s">
        <v>111</v>
      </c>
      <c r="C133" s="31">
        <v>24</v>
      </c>
      <c r="D133" s="27">
        <f t="shared" si="12"/>
        <v>6.9164265129683003E-2</v>
      </c>
      <c r="E133" s="32">
        <v>347</v>
      </c>
      <c r="F133" s="47">
        <v>44</v>
      </c>
      <c r="G133" s="43">
        <f t="shared" si="15"/>
        <v>0.10377358490566038</v>
      </c>
      <c r="H133" s="48">
        <v>424</v>
      </c>
      <c r="I133" s="54">
        <v>58</v>
      </c>
      <c r="J133" s="53">
        <f t="shared" si="16"/>
        <v>0.11693548387096774</v>
      </c>
      <c r="K133" s="59">
        <v>496</v>
      </c>
      <c r="L133" s="75">
        <v>44</v>
      </c>
      <c r="M133" s="67">
        <f t="shared" si="14"/>
        <v>9.034907597535935E-2</v>
      </c>
      <c r="N133" s="76">
        <v>487</v>
      </c>
      <c r="O133" s="103">
        <v>71</v>
      </c>
      <c r="P133" s="99">
        <f t="shared" si="13"/>
        <v>0.13601532567049809</v>
      </c>
      <c r="Q133" s="104">
        <v>522</v>
      </c>
    </row>
    <row r="134" spans="1:17" x14ac:dyDescent="0.2">
      <c r="A134" s="10" t="s">
        <v>108</v>
      </c>
      <c r="B134" s="3" t="s">
        <v>112</v>
      </c>
      <c r="C134" s="31">
        <v>50</v>
      </c>
      <c r="D134" s="27">
        <f t="shared" si="12"/>
        <v>4.3327556325823226E-2</v>
      </c>
      <c r="E134" s="32">
        <v>1154</v>
      </c>
      <c r="F134" s="47">
        <v>107</v>
      </c>
      <c r="G134" s="43">
        <f t="shared" si="15"/>
        <v>9.1845493562231761E-2</v>
      </c>
      <c r="H134" s="48">
        <v>1165</v>
      </c>
      <c r="I134" s="54">
        <v>116</v>
      </c>
      <c r="J134" s="53">
        <f t="shared" si="16"/>
        <v>8.3333333333333329E-2</v>
      </c>
      <c r="K134" s="59">
        <v>1392</v>
      </c>
      <c r="L134" s="75">
        <v>129</v>
      </c>
      <c r="M134" s="67">
        <f t="shared" si="14"/>
        <v>9.039943938332165E-2</v>
      </c>
      <c r="N134" s="76">
        <v>1427</v>
      </c>
      <c r="O134" s="103">
        <v>139</v>
      </c>
      <c r="P134" s="99">
        <f t="shared" si="13"/>
        <v>0.10101744186046512</v>
      </c>
      <c r="Q134" s="104">
        <v>1376</v>
      </c>
    </row>
    <row r="135" spans="1:17" x14ac:dyDescent="0.2">
      <c r="A135" s="10" t="s">
        <v>108</v>
      </c>
      <c r="B135" s="3" t="s">
        <v>113</v>
      </c>
      <c r="C135" s="31">
        <v>10</v>
      </c>
      <c r="D135" s="27">
        <f t="shared" si="12"/>
        <v>4.0322580645161289E-2</v>
      </c>
      <c r="E135" s="32">
        <v>248</v>
      </c>
      <c r="F135" s="47">
        <v>16</v>
      </c>
      <c r="G135" s="43">
        <f t="shared" si="15"/>
        <v>5.4054054054054057E-2</v>
      </c>
      <c r="H135" s="48">
        <v>296</v>
      </c>
      <c r="I135" s="54">
        <v>22</v>
      </c>
      <c r="J135" s="53">
        <f t="shared" si="16"/>
        <v>7.0512820512820512E-2</v>
      </c>
      <c r="K135" s="59">
        <v>312</v>
      </c>
      <c r="L135" s="75">
        <v>28</v>
      </c>
      <c r="M135" s="67">
        <f t="shared" si="14"/>
        <v>8.3582089552238809E-2</v>
      </c>
      <c r="N135" s="76">
        <v>335</v>
      </c>
      <c r="O135" s="103">
        <v>26</v>
      </c>
      <c r="P135" s="99">
        <f t="shared" si="13"/>
        <v>7.8078078078078081E-2</v>
      </c>
      <c r="Q135" s="104">
        <v>333</v>
      </c>
    </row>
    <row r="136" spans="1:17" x14ac:dyDescent="0.2">
      <c r="A136" s="10" t="s">
        <v>108</v>
      </c>
      <c r="B136" s="3" t="s">
        <v>114</v>
      </c>
      <c r="C136" s="31">
        <v>11</v>
      </c>
      <c r="D136" s="27">
        <f t="shared" si="12"/>
        <v>5.1643192488262914E-2</v>
      </c>
      <c r="E136" s="32">
        <v>213</v>
      </c>
      <c r="F136" s="47">
        <v>20</v>
      </c>
      <c r="G136" s="43">
        <f t="shared" si="15"/>
        <v>8.6206896551724144E-2</v>
      </c>
      <c r="H136" s="48">
        <v>232</v>
      </c>
      <c r="I136" s="54">
        <v>34</v>
      </c>
      <c r="J136" s="53">
        <f t="shared" si="16"/>
        <v>0.13821138211382114</v>
      </c>
      <c r="K136" s="59">
        <v>246</v>
      </c>
      <c r="L136" s="75">
        <v>30</v>
      </c>
      <c r="M136" s="67">
        <f t="shared" si="14"/>
        <v>0.1079136690647482</v>
      </c>
      <c r="N136" s="76">
        <v>278</v>
      </c>
      <c r="O136" s="103">
        <v>44</v>
      </c>
      <c r="P136" s="99">
        <f t="shared" si="13"/>
        <v>0.15547703180212014</v>
      </c>
      <c r="Q136" s="104">
        <v>283</v>
      </c>
    </row>
    <row r="137" spans="1:17" x14ac:dyDescent="0.2">
      <c r="A137" s="10" t="s">
        <v>108</v>
      </c>
      <c r="B137" s="3" t="s">
        <v>115</v>
      </c>
      <c r="C137" s="31">
        <v>31</v>
      </c>
      <c r="D137" s="27">
        <f t="shared" si="12"/>
        <v>9.7484276729559755E-2</v>
      </c>
      <c r="E137" s="32">
        <v>318</v>
      </c>
      <c r="F137" s="47">
        <v>31</v>
      </c>
      <c r="G137" s="43">
        <f t="shared" si="15"/>
        <v>8.7570621468926552E-2</v>
      </c>
      <c r="H137" s="48">
        <v>354</v>
      </c>
      <c r="I137" s="54">
        <v>27</v>
      </c>
      <c r="J137" s="53">
        <f t="shared" si="16"/>
        <v>7.1999999999999995E-2</v>
      </c>
      <c r="K137" s="59">
        <v>375</v>
      </c>
      <c r="L137" s="75">
        <v>41</v>
      </c>
      <c r="M137" s="67">
        <f t="shared" si="14"/>
        <v>0.10049019607843138</v>
      </c>
      <c r="N137" s="76">
        <v>408</v>
      </c>
      <c r="O137" s="103">
        <v>45</v>
      </c>
      <c r="P137" s="99">
        <f t="shared" si="13"/>
        <v>0.10588235294117647</v>
      </c>
      <c r="Q137" s="104">
        <v>425</v>
      </c>
    </row>
    <row r="138" spans="1:17" x14ac:dyDescent="0.2">
      <c r="A138" s="10" t="s">
        <v>108</v>
      </c>
      <c r="B138" s="3" t="s">
        <v>116</v>
      </c>
      <c r="C138" s="31">
        <v>25</v>
      </c>
      <c r="D138" s="27">
        <f t="shared" si="12"/>
        <v>3.6231884057971016E-2</v>
      </c>
      <c r="E138" s="32">
        <v>690</v>
      </c>
      <c r="F138" s="47">
        <v>84</v>
      </c>
      <c r="G138" s="43">
        <f t="shared" si="15"/>
        <v>0.10894941634241245</v>
      </c>
      <c r="H138" s="48">
        <v>771</v>
      </c>
      <c r="I138" s="54">
        <v>115</v>
      </c>
      <c r="J138" s="53">
        <f t="shared" si="16"/>
        <v>0.12877939529675253</v>
      </c>
      <c r="K138" s="59">
        <v>893</v>
      </c>
      <c r="L138" s="75">
        <v>97</v>
      </c>
      <c r="M138" s="67">
        <f t="shared" si="14"/>
        <v>9.6230158730158735E-2</v>
      </c>
      <c r="N138" s="76">
        <v>1008</v>
      </c>
      <c r="O138" s="103">
        <v>128</v>
      </c>
      <c r="P138" s="99">
        <f t="shared" si="13"/>
        <v>0.13375130616509928</v>
      </c>
      <c r="Q138" s="104">
        <v>957</v>
      </c>
    </row>
    <row r="139" spans="1:17" x14ac:dyDescent="0.2">
      <c r="A139" s="10" t="s">
        <v>108</v>
      </c>
      <c r="B139" s="3" t="s">
        <v>117</v>
      </c>
      <c r="C139" s="31">
        <v>32</v>
      </c>
      <c r="D139" s="27">
        <f t="shared" si="12"/>
        <v>5.4700854700854701E-2</v>
      </c>
      <c r="E139" s="32">
        <v>585</v>
      </c>
      <c r="F139" s="47">
        <v>50</v>
      </c>
      <c r="G139" s="43">
        <f t="shared" si="15"/>
        <v>7.6804915514592939E-2</v>
      </c>
      <c r="H139" s="48">
        <v>651</v>
      </c>
      <c r="I139" s="54">
        <v>84</v>
      </c>
      <c r="J139" s="53">
        <f t="shared" si="16"/>
        <v>0.11155378486055777</v>
      </c>
      <c r="K139" s="59">
        <v>753</v>
      </c>
      <c r="L139" s="75">
        <v>94</v>
      </c>
      <c r="M139" s="67">
        <f t="shared" si="14"/>
        <v>0.11868686868686869</v>
      </c>
      <c r="N139" s="76">
        <v>792</v>
      </c>
      <c r="O139" s="103">
        <v>91</v>
      </c>
      <c r="P139" s="99">
        <f t="shared" si="13"/>
        <v>0.109375</v>
      </c>
      <c r="Q139" s="104">
        <v>832</v>
      </c>
    </row>
    <row r="140" spans="1:17" x14ac:dyDescent="0.2">
      <c r="A140" s="10" t="s">
        <v>108</v>
      </c>
      <c r="B140" s="3" t="s">
        <v>118</v>
      </c>
      <c r="C140" s="31">
        <v>34</v>
      </c>
      <c r="D140" s="27">
        <f t="shared" si="12"/>
        <v>6.2962962962962957E-2</v>
      </c>
      <c r="E140" s="32">
        <v>540</v>
      </c>
      <c r="F140" s="47">
        <v>50</v>
      </c>
      <c r="G140" s="43">
        <f t="shared" si="15"/>
        <v>9.7847358121330719E-2</v>
      </c>
      <c r="H140" s="48">
        <v>511</v>
      </c>
      <c r="I140" s="54">
        <v>73</v>
      </c>
      <c r="J140" s="53">
        <f t="shared" si="16"/>
        <v>0.10911808669656203</v>
      </c>
      <c r="K140" s="59">
        <v>669</v>
      </c>
      <c r="L140" s="75">
        <v>71</v>
      </c>
      <c r="M140" s="67">
        <f t="shared" si="14"/>
        <v>0.10534124629080119</v>
      </c>
      <c r="N140" s="76">
        <v>674</v>
      </c>
      <c r="O140" s="103">
        <v>74</v>
      </c>
      <c r="P140" s="99">
        <f t="shared" si="13"/>
        <v>0.10930576070901034</v>
      </c>
      <c r="Q140" s="104">
        <v>677</v>
      </c>
    </row>
    <row r="141" spans="1:17" x14ac:dyDescent="0.2">
      <c r="A141" s="10" t="s">
        <v>108</v>
      </c>
      <c r="B141" s="3" t="s">
        <v>119</v>
      </c>
      <c r="C141" s="31">
        <v>57</v>
      </c>
      <c r="D141" s="27">
        <f t="shared" si="12"/>
        <v>0.1417910447761194</v>
      </c>
      <c r="E141" s="32">
        <v>402</v>
      </c>
      <c r="F141" s="47">
        <v>26</v>
      </c>
      <c r="G141" s="43">
        <f t="shared" si="15"/>
        <v>6.7885117493472591E-2</v>
      </c>
      <c r="H141" s="48">
        <v>383</v>
      </c>
      <c r="I141" s="54">
        <v>27</v>
      </c>
      <c r="J141" s="53">
        <f t="shared" si="16"/>
        <v>5.9080962800875277E-2</v>
      </c>
      <c r="K141" s="59">
        <v>457</v>
      </c>
      <c r="L141" s="75">
        <v>44</v>
      </c>
      <c r="M141" s="67">
        <f t="shared" si="14"/>
        <v>9.1858037578288101E-2</v>
      </c>
      <c r="N141" s="76">
        <v>479</v>
      </c>
      <c r="O141" s="103">
        <v>118</v>
      </c>
      <c r="P141" s="99">
        <f t="shared" si="13"/>
        <v>0.23647294589178355</v>
      </c>
      <c r="Q141" s="104">
        <v>499</v>
      </c>
    </row>
    <row r="142" spans="1:17" x14ac:dyDescent="0.2">
      <c r="A142" s="10" t="s">
        <v>108</v>
      </c>
      <c r="B142" s="3" t="s">
        <v>120</v>
      </c>
      <c r="C142" s="31">
        <v>19</v>
      </c>
      <c r="D142" s="27">
        <f t="shared" ref="D142:D205" si="17">C142/E142</f>
        <v>4.185022026431718E-2</v>
      </c>
      <c r="E142" s="32">
        <v>454</v>
      </c>
      <c r="F142" s="47">
        <v>43</v>
      </c>
      <c r="G142" s="43">
        <f t="shared" si="15"/>
        <v>9.4505494505494503E-2</v>
      </c>
      <c r="H142" s="48">
        <v>455</v>
      </c>
      <c r="I142" s="54">
        <v>45</v>
      </c>
      <c r="J142" s="53">
        <f t="shared" si="16"/>
        <v>8.9641434262948211E-2</v>
      </c>
      <c r="K142" s="59">
        <v>502</v>
      </c>
      <c r="L142" s="75">
        <v>68</v>
      </c>
      <c r="M142" s="67">
        <f t="shared" si="14"/>
        <v>0.11826086956521739</v>
      </c>
      <c r="N142" s="76">
        <v>575</v>
      </c>
      <c r="O142" s="103">
        <v>69</v>
      </c>
      <c r="P142" s="99">
        <f t="shared" ref="P142:P205" si="18">O142/Q142</f>
        <v>0.11219512195121951</v>
      </c>
      <c r="Q142" s="104">
        <v>615</v>
      </c>
    </row>
    <row r="143" spans="1:17" x14ac:dyDescent="0.2">
      <c r="A143" s="10" t="s">
        <v>108</v>
      </c>
      <c r="B143" s="3" t="s">
        <v>121</v>
      </c>
      <c r="C143" s="31">
        <v>18</v>
      </c>
      <c r="D143" s="27">
        <f t="shared" si="17"/>
        <v>4.3269230769230768E-2</v>
      </c>
      <c r="E143" s="32">
        <v>416</v>
      </c>
      <c r="F143" s="47">
        <v>40</v>
      </c>
      <c r="G143" s="43">
        <f t="shared" si="15"/>
        <v>8.9485458612975396E-2</v>
      </c>
      <c r="H143" s="48">
        <v>447</v>
      </c>
      <c r="I143" s="54">
        <v>31</v>
      </c>
      <c r="J143" s="53">
        <f t="shared" si="16"/>
        <v>6.8736141906873618E-2</v>
      </c>
      <c r="K143" s="59">
        <v>451</v>
      </c>
      <c r="L143" s="75">
        <v>62</v>
      </c>
      <c r="M143" s="67">
        <f t="shared" si="14"/>
        <v>0.12375249500998003</v>
      </c>
      <c r="N143" s="76">
        <v>501</v>
      </c>
      <c r="O143" s="103">
        <v>46</v>
      </c>
      <c r="P143" s="99">
        <f t="shared" si="18"/>
        <v>9.7872340425531917E-2</v>
      </c>
      <c r="Q143" s="104">
        <v>470</v>
      </c>
    </row>
    <row r="144" spans="1:17" x14ac:dyDescent="0.2">
      <c r="A144" s="10" t="s">
        <v>108</v>
      </c>
      <c r="B144" s="3" t="s">
        <v>122</v>
      </c>
      <c r="C144" s="31">
        <v>22</v>
      </c>
      <c r="D144" s="27">
        <f t="shared" si="17"/>
        <v>6.9400630914826497E-2</v>
      </c>
      <c r="E144" s="32">
        <v>317</v>
      </c>
      <c r="F144" s="47">
        <v>37</v>
      </c>
      <c r="G144" s="43">
        <f t="shared" si="15"/>
        <v>0.10979228486646884</v>
      </c>
      <c r="H144" s="48">
        <v>337</v>
      </c>
      <c r="I144" s="54">
        <v>60</v>
      </c>
      <c r="J144" s="53">
        <f t="shared" si="16"/>
        <v>0.14563106796116504</v>
      </c>
      <c r="K144" s="59">
        <v>412</v>
      </c>
      <c r="L144" s="75">
        <v>38</v>
      </c>
      <c r="M144" s="67">
        <f t="shared" si="14"/>
        <v>9.0909090909090912E-2</v>
      </c>
      <c r="N144" s="76">
        <v>418</v>
      </c>
      <c r="O144" s="103">
        <v>52</v>
      </c>
      <c r="P144" s="99">
        <f t="shared" si="18"/>
        <v>0.12621359223300971</v>
      </c>
      <c r="Q144" s="104">
        <v>412</v>
      </c>
    </row>
    <row r="145" spans="1:17" x14ac:dyDescent="0.2">
      <c r="A145" s="10" t="s">
        <v>108</v>
      </c>
      <c r="B145" s="3" t="s">
        <v>123</v>
      </c>
      <c r="C145" s="31">
        <v>36</v>
      </c>
      <c r="D145" s="27">
        <f t="shared" si="17"/>
        <v>8.8669950738916259E-2</v>
      </c>
      <c r="E145" s="32">
        <v>406</v>
      </c>
      <c r="F145" s="47">
        <v>27</v>
      </c>
      <c r="G145" s="43">
        <f t="shared" si="15"/>
        <v>7.161803713527852E-2</v>
      </c>
      <c r="H145" s="48">
        <v>377</v>
      </c>
      <c r="I145" s="54">
        <v>35</v>
      </c>
      <c r="J145" s="53">
        <f t="shared" si="16"/>
        <v>7.6923076923076927E-2</v>
      </c>
      <c r="K145" s="59">
        <v>455</v>
      </c>
      <c r="L145" s="75">
        <v>46</v>
      </c>
      <c r="M145" s="67">
        <f t="shared" si="14"/>
        <v>0.10021786492374728</v>
      </c>
      <c r="N145" s="76">
        <v>459</v>
      </c>
      <c r="O145" s="103">
        <v>49</v>
      </c>
      <c r="P145" s="99">
        <f t="shared" si="18"/>
        <v>0.1180722891566265</v>
      </c>
      <c r="Q145" s="104">
        <v>415</v>
      </c>
    </row>
    <row r="146" spans="1:17" x14ac:dyDescent="0.2">
      <c r="A146" s="10" t="s">
        <v>108</v>
      </c>
      <c r="B146" s="3" t="s">
        <v>124</v>
      </c>
      <c r="C146" s="31">
        <v>7</v>
      </c>
      <c r="D146" s="27">
        <f t="shared" si="17"/>
        <v>3.4313725490196081E-2</v>
      </c>
      <c r="E146" s="32">
        <v>204</v>
      </c>
      <c r="F146" s="47">
        <v>28</v>
      </c>
      <c r="G146" s="43">
        <f t="shared" si="15"/>
        <v>0.12669683257918551</v>
      </c>
      <c r="H146" s="48">
        <v>221</v>
      </c>
      <c r="I146" s="54">
        <v>31</v>
      </c>
      <c r="J146" s="53">
        <f t="shared" si="16"/>
        <v>0.10839160839160839</v>
      </c>
      <c r="K146" s="59">
        <v>286</v>
      </c>
      <c r="L146" s="75">
        <v>30</v>
      </c>
      <c r="M146" s="67">
        <f t="shared" si="14"/>
        <v>9.8360655737704916E-2</v>
      </c>
      <c r="N146" s="76">
        <v>305</v>
      </c>
      <c r="O146" s="103">
        <v>27</v>
      </c>
      <c r="P146" s="99">
        <f t="shared" si="18"/>
        <v>9.0301003344481601E-2</v>
      </c>
      <c r="Q146" s="104">
        <v>299</v>
      </c>
    </row>
    <row r="147" spans="1:17" x14ac:dyDescent="0.2">
      <c r="A147" s="10" t="s">
        <v>108</v>
      </c>
      <c r="B147" s="3" t="s">
        <v>125</v>
      </c>
      <c r="C147" s="31">
        <v>41</v>
      </c>
      <c r="D147" s="27">
        <f t="shared" si="17"/>
        <v>0.14487632508833923</v>
      </c>
      <c r="E147" s="32">
        <v>283</v>
      </c>
      <c r="F147" s="47">
        <v>36</v>
      </c>
      <c r="G147" s="43">
        <f t="shared" si="15"/>
        <v>0.11392405063291139</v>
      </c>
      <c r="H147" s="48">
        <v>316</v>
      </c>
      <c r="I147" s="54">
        <v>46</v>
      </c>
      <c r="J147" s="53">
        <f t="shared" si="16"/>
        <v>0.12299465240641712</v>
      </c>
      <c r="K147" s="59">
        <v>374</v>
      </c>
      <c r="L147" s="75">
        <v>64</v>
      </c>
      <c r="M147" s="67">
        <f t="shared" si="14"/>
        <v>0.17112299465240641</v>
      </c>
      <c r="N147" s="76">
        <v>374</v>
      </c>
      <c r="O147" s="103">
        <v>51</v>
      </c>
      <c r="P147" s="99">
        <f t="shared" si="18"/>
        <v>0.1223021582733813</v>
      </c>
      <c r="Q147" s="104">
        <v>417</v>
      </c>
    </row>
    <row r="148" spans="1:17" x14ac:dyDescent="0.2">
      <c r="A148" s="10" t="s">
        <v>108</v>
      </c>
      <c r="B148" s="3" t="s">
        <v>126</v>
      </c>
      <c r="C148" s="31">
        <v>9</v>
      </c>
      <c r="D148" s="27">
        <f t="shared" si="17"/>
        <v>6.8181818181818177E-2</v>
      </c>
      <c r="E148" s="32">
        <v>132</v>
      </c>
      <c r="F148" s="47">
        <v>13</v>
      </c>
      <c r="G148" s="43">
        <f t="shared" si="15"/>
        <v>9.285714285714286E-2</v>
      </c>
      <c r="H148" s="48">
        <v>140</v>
      </c>
      <c r="I148" s="54">
        <v>18</v>
      </c>
      <c r="J148" s="53">
        <f t="shared" si="16"/>
        <v>0.14399999999999999</v>
      </c>
      <c r="K148" s="59">
        <v>125</v>
      </c>
      <c r="L148" s="75">
        <v>13</v>
      </c>
      <c r="M148" s="67">
        <f t="shared" si="14"/>
        <v>8.387096774193549E-2</v>
      </c>
      <c r="N148" s="76">
        <v>155</v>
      </c>
      <c r="O148" s="103">
        <v>12</v>
      </c>
      <c r="P148" s="99">
        <f t="shared" si="18"/>
        <v>7.7419354838709681E-2</v>
      </c>
      <c r="Q148" s="104">
        <v>155</v>
      </c>
    </row>
    <row r="149" spans="1:17" x14ac:dyDescent="0.2">
      <c r="A149" s="10" t="s">
        <v>108</v>
      </c>
      <c r="B149" s="3" t="s">
        <v>127</v>
      </c>
      <c r="C149" s="31">
        <v>13</v>
      </c>
      <c r="D149" s="27">
        <f t="shared" si="17"/>
        <v>3.8011695906432746E-2</v>
      </c>
      <c r="E149" s="32">
        <v>342</v>
      </c>
      <c r="F149" s="47">
        <v>29</v>
      </c>
      <c r="G149" s="43">
        <f t="shared" si="15"/>
        <v>7.6315789473684212E-2</v>
      </c>
      <c r="H149" s="48">
        <v>380</v>
      </c>
      <c r="I149" s="54">
        <v>39</v>
      </c>
      <c r="J149" s="53">
        <f t="shared" si="16"/>
        <v>0.10317460317460317</v>
      </c>
      <c r="K149" s="59">
        <v>378</v>
      </c>
      <c r="L149" s="75">
        <v>41</v>
      </c>
      <c r="M149" s="67">
        <f t="shared" si="14"/>
        <v>9.4036697247706427E-2</v>
      </c>
      <c r="N149" s="76">
        <v>436</v>
      </c>
      <c r="O149" s="103">
        <v>53</v>
      </c>
      <c r="P149" s="99">
        <f t="shared" si="18"/>
        <v>0.11397849462365592</v>
      </c>
      <c r="Q149" s="104">
        <v>465</v>
      </c>
    </row>
    <row r="150" spans="1:17" x14ac:dyDescent="0.2">
      <c r="A150" s="10" t="s">
        <v>108</v>
      </c>
      <c r="B150" s="3" t="s">
        <v>128</v>
      </c>
      <c r="C150" s="31">
        <v>17</v>
      </c>
      <c r="D150" s="27">
        <f t="shared" si="17"/>
        <v>5.2147239263803678E-2</v>
      </c>
      <c r="E150" s="32">
        <v>326</v>
      </c>
      <c r="F150" s="47">
        <v>19</v>
      </c>
      <c r="G150" s="43">
        <f t="shared" si="15"/>
        <v>6.1889250814332247E-2</v>
      </c>
      <c r="H150" s="48">
        <v>307</v>
      </c>
      <c r="I150" s="54">
        <v>26</v>
      </c>
      <c r="J150" s="53">
        <f t="shared" si="16"/>
        <v>7.0270270270270274E-2</v>
      </c>
      <c r="K150" s="59">
        <v>370</v>
      </c>
      <c r="L150" s="75">
        <v>37</v>
      </c>
      <c r="M150" s="67">
        <f t="shared" si="14"/>
        <v>9.4147582697201013E-2</v>
      </c>
      <c r="N150" s="76">
        <v>393</v>
      </c>
      <c r="O150" s="103">
        <v>35</v>
      </c>
      <c r="P150" s="99">
        <f t="shared" si="18"/>
        <v>9.9150141643059492E-2</v>
      </c>
      <c r="Q150" s="104">
        <v>353</v>
      </c>
    </row>
    <row r="151" spans="1:17" x14ac:dyDescent="0.2">
      <c r="A151" s="10" t="s">
        <v>108</v>
      </c>
      <c r="B151" s="3" t="s">
        <v>129</v>
      </c>
      <c r="C151" s="31">
        <v>25</v>
      </c>
      <c r="D151" s="27">
        <f t="shared" si="17"/>
        <v>6.0532687651331719E-2</v>
      </c>
      <c r="E151" s="32">
        <v>413</v>
      </c>
      <c r="F151" s="47">
        <v>54</v>
      </c>
      <c r="G151" s="43">
        <f t="shared" si="15"/>
        <v>0.1067193675889328</v>
      </c>
      <c r="H151" s="48">
        <v>506</v>
      </c>
      <c r="I151" s="54">
        <v>56</v>
      </c>
      <c r="J151" s="53">
        <f t="shared" si="16"/>
        <v>0.11244979919678715</v>
      </c>
      <c r="K151" s="59">
        <v>498</v>
      </c>
      <c r="L151" s="75">
        <v>73</v>
      </c>
      <c r="M151" s="67">
        <f t="shared" si="14"/>
        <v>0.13153153153153152</v>
      </c>
      <c r="N151" s="76">
        <v>555</v>
      </c>
      <c r="O151" s="103">
        <v>63</v>
      </c>
      <c r="P151" s="99">
        <f t="shared" si="18"/>
        <v>0.11209964412811388</v>
      </c>
      <c r="Q151" s="104">
        <v>562</v>
      </c>
    </row>
    <row r="152" spans="1:17" x14ac:dyDescent="0.2">
      <c r="A152" s="10" t="s">
        <v>108</v>
      </c>
      <c r="B152" s="3" t="s">
        <v>130</v>
      </c>
      <c r="C152" s="31">
        <v>790</v>
      </c>
      <c r="D152" s="27">
        <f t="shared" si="17"/>
        <v>8.235171479203586E-2</v>
      </c>
      <c r="E152" s="32">
        <v>9593</v>
      </c>
      <c r="F152" s="47">
        <v>1261</v>
      </c>
      <c r="G152" s="43">
        <f t="shared" si="15"/>
        <v>0.12215441247699312</v>
      </c>
      <c r="H152" s="48">
        <v>10323</v>
      </c>
      <c r="I152" s="54">
        <v>1312</v>
      </c>
      <c r="J152" s="53">
        <f t="shared" si="16"/>
        <v>0.12251377346157438</v>
      </c>
      <c r="K152" s="59">
        <v>10709</v>
      </c>
      <c r="L152" s="75">
        <v>2016</v>
      </c>
      <c r="M152" s="67">
        <f t="shared" si="14"/>
        <v>0.16057347670250896</v>
      </c>
      <c r="N152" s="76">
        <v>12555</v>
      </c>
      <c r="O152" s="103">
        <v>2237</v>
      </c>
      <c r="P152" s="99">
        <f t="shared" si="18"/>
        <v>0.18021429146862161</v>
      </c>
      <c r="Q152" s="104">
        <v>12413</v>
      </c>
    </row>
    <row r="153" spans="1:17" x14ac:dyDescent="0.2">
      <c r="A153" s="10" t="s">
        <v>108</v>
      </c>
      <c r="B153" s="3" t="s">
        <v>131</v>
      </c>
      <c r="C153" s="31">
        <v>696</v>
      </c>
      <c r="D153" s="27">
        <f t="shared" si="17"/>
        <v>0.10692886772161622</v>
      </c>
      <c r="E153" s="32">
        <v>6509</v>
      </c>
      <c r="F153" s="47">
        <v>1690</v>
      </c>
      <c r="G153" s="43">
        <f t="shared" si="15"/>
        <v>0.21913900414937759</v>
      </c>
      <c r="H153" s="48">
        <v>7712</v>
      </c>
      <c r="I153" s="54">
        <v>1637</v>
      </c>
      <c r="J153" s="53">
        <f t="shared" si="16"/>
        <v>0.21348461137193531</v>
      </c>
      <c r="K153" s="59">
        <v>7668</v>
      </c>
      <c r="L153" s="75">
        <v>1871</v>
      </c>
      <c r="M153" s="67">
        <f t="shared" si="14"/>
        <v>0.24123259412068077</v>
      </c>
      <c r="N153" s="76">
        <v>7756</v>
      </c>
      <c r="O153" s="103">
        <v>1964</v>
      </c>
      <c r="P153" s="99">
        <f t="shared" si="18"/>
        <v>0.23347598668568711</v>
      </c>
      <c r="Q153" s="104">
        <v>8412</v>
      </c>
    </row>
    <row r="154" spans="1:17" x14ac:dyDescent="0.2">
      <c r="A154" s="10" t="s">
        <v>108</v>
      </c>
      <c r="B154" s="3" t="s">
        <v>132</v>
      </c>
      <c r="C154" s="31">
        <v>57</v>
      </c>
      <c r="D154" s="27">
        <f t="shared" si="17"/>
        <v>7.4122236671001304E-2</v>
      </c>
      <c r="E154" s="32">
        <v>769</v>
      </c>
      <c r="F154" s="47">
        <v>95</v>
      </c>
      <c r="G154" s="43">
        <f t="shared" si="15"/>
        <v>0.11904761904761904</v>
      </c>
      <c r="H154" s="48">
        <v>798</v>
      </c>
      <c r="I154" s="54">
        <v>102</v>
      </c>
      <c r="J154" s="53">
        <f t="shared" si="16"/>
        <v>0.11038961038961038</v>
      </c>
      <c r="K154" s="59">
        <v>924</v>
      </c>
      <c r="L154" s="75">
        <v>99</v>
      </c>
      <c r="M154" s="67">
        <f t="shared" si="14"/>
        <v>0.10291060291060292</v>
      </c>
      <c r="N154" s="76">
        <v>962</v>
      </c>
      <c r="O154" s="103">
        <v>117</v>
      </c>
      <c r="P154" s="99">
        <f t="shared" si="18"/>
        <v>0.12380952380952381</v>
      </c>
      <c r="Q154" s="104">
        <v>945</v>
      </c>
    </row>
    <row r="155" spans="1:17" x14ac:dyDescent="0.2">
      <c r="A155" s="10" t="s">
        <v>108</v>
      </c>
      <c r="B155" s="3" t="s">
        <v>133</v>
      </c>
      <c r="C155" s="31">
        <v>394</v>
      </c>
      <c r="D155" s="27">
        <f t="shared" si="17"/>
        <v>9.9319384925636495E-2</v>
      </c>
      <c r="E155" s="32">
        <v>3967</v>
      </c>
      <c r="F155" s="47">
        <v>677</v>
      </c>
      <c r="G155" s="43">
        <f t="shared" si="15"/>
        <v>0.16235011990407675</v>
      </c>
      <c r="H155" s="48">
        <v>4170</v>
      </c>
      <c r="I155" s="54">
        <v>781</v>
      </c>
      <c r="J155" s="53">
        <f t="shared" si="16"/>
        <v>0.16069958847736626</v>
      </c>
      <c r="K155" s="59">
        <v>4860</v>
      </c>
      <c r="L155" s="75">
        <v>807</v>
      </c>
      <c r="M155" s="67">
        <f t="shared" si="14"/>
        <v>0.15774042220484755</v>
      </c>
      <c r="N155" s="76">
        <v>5116</v>
      </c>
      <c r="O155" s="103">
        <v>766</v>
      </c>
      <c r="P155" s="99">
        <f t="shared" si="18"/>
        <v>0.15252887295898049</v>
      </c>
      <c r="Q155" s="104">
        <v>5022</v>
      </c>
    </row>
    <row r="156" spans="1:17" x14ac:dyDescent="0.2">
      <c r="A156" s="10" t="s">
        <v>108</v>
      </c>
      <c r="B156" s="3" t="s">
        <v>134</v>
      </c>
      <c r="C156" s="31">
        <v>40</v>
      </c>
      <c r="D156" s="27">
        <f t="shared" si="17"/>
        <v>6.6666666666666666E-2</v>
      </c>
      <c r="E156" s="32">
        <v>600</v>
      </c>
      <c r="F156" s="47">
        <v>92</v>
      </c>
      <c r="G156" s="43">
        <f t="shared" si="15"/>
        <v>0.12105263157894737</v>
      </c>
      <c r="H156" s="48">
        <v>760</v>
      </c>
      <c r="I156" s="54">
        <v>107</v>
      </c>
      <c r="J156" s="53">
        <f t="shared" si="16"/>
        <v>0.12876052948255115</v>
      </c>
      <c r="K156" s="59">
        <v>831</v>
      </c>
      <c r="L156" s="75">
        <v>104</v>
      </c>
      <c r="M156" s="67">
        <f t="shared" si="14"/>
        <v>0.12530120481927712</v>
      </c>
      <c r="N156" s="76">
        <v>830</v>
      </c>
      <c r="O156" s="103">
        <v>93</v>
      </c>
      <c r="P156" s="99">
        <f t="shared" si="18"/>
        <v>0.11259079903147699</v>
      </c>
      <c r="Q156" s="104">
        <v>826</v>
      </c>
    </row>
    <row r="157" spans="1:17" x14ac:dyDescent="0.2">
      <c r="A157" s="10" t="s">
        <v>108</v>
      </c>
      <c r="B157" s="3" t="s">
        <v>135</v>
      </c>
      <c r="C157" s="31">
        <v>43</v>
      </c>
      <c r="D157" s="27">
        <f t="shared" si="17"/>
        <v>6.8362480127186015E-2</v>
      </c>
      <c r="E157" s="32">
        <v>629</v>
      </c>
      <c r="F157" s="47">
        <v>89</v>
      </c>
      <c r="G157" s="43">
        <f t="shared" si="15"/>
        <v>0.11835106382978723</v>
      </c>
      <c r="H157" s="48">
        <v>752</v>
      </c>
      <c r="I157" s="54">
        <v>120</v>
      </c>
      <c r="J157" s="53">
        <f t="shared" si="16"/>
        <v>0.13856812933025403</v>
      </c>
      <c r="K157" s="59">
        <v>866</v>
      </c>
      <c r="L157" s="75">
        <v>145</v>
      </c>
      <c r="M157" s="67">
        <f t="shared" si="14"/>
        <v>0.15247108307045215</v>
      </c>
      <c r="N157" s="76">
        <v>951</v>
      </c>
      <c r="O157" s="103">
        <v>131</v>
      </c>
      <c r="P157" s="99">
        <f t="shared" si="18"/>
        <v>0.13073852295409183</v>
      </c>
      <c r="Q157" s="104">
        <v>1002</v>
      </c>
    </row>
    <row r="158" spans="1:17" x14ac:dyDescent="0.2">
      <c r="A158" s="10" t="s">
        <v>108</v>
      </c>
      <c r="B158" s="3" t="s">
        <v>136</v>
      </c>
      <c r="C158" s="31">
        <v>64</v>
      </c>
      <c r="D158" s="27">
        <f t="shared" si="17"/>
        <v>7.4245939675174011E-2</v>
      </c>
      <c r="E158" s="32">
        <v>862</v>
      </c>
      <c r="F158" s="47">
        <v>138</v>
      </c>
      <c r="G158" s="43">
        <f t="shared" si="15"/>
        <v>0.1457233368532207</v>
      </c>
      <c r="H158" s="48">
        <v>947</v>
      </c>
      <c r="I158" s="54">
        <v>128</v>
      </c>
      <c r="J158" s="53">
        <f t="shared" si="16"/>
        <v>0.11829944547134935</v>
      </c>
      <c r="K158" s="59">
        <v>1082</v>
      </c>
      <c r="L158" s="75">
        <v>132</v>
      </c>
      <c r="M158" s="67">
        <f t="shared" si="14"/>
        <v>0.11359724612736662</v>
      </c>
      <c r="N158" s="76">
        <v>1162</v>
      </c>
      <c r="O158" s="103">
        <v>189</v>
      </c>
      <c r="P158" s="99">
        <f t="shared" si="18"/>
        <v>0.16681376875551632</v>
      </c>
      <c r="Q158" s="104">
        <v>1133</v>
      </c>
    </row>
    <row r="159" spans="1:17" x14ac:dyDescent="0.2">
      <c r="A159" s="10" t="s">
        <v>108</v>
      </c>
      <c r="B159" s="3" t="s">
        <v>137</v>
      </c>
      <c r="C159" s="31">
        <v>79</v>
      </c>
      <c r="D159" s="27">
        <f t="shared" si="17"/>
        <v>8.5221143473570654E-2</v>
      </c>
      <c r="E159" s="32">
        <v>927</v>
      </c>
      <c r="F159" s="47">
        <v>109</v>
      </c>
      <c r="G159" s="43">
        <f t="shared" si="15"/>
        <v>9.9361896080218781E-2</v>
      </c>
      <c r="H159" s="48">
        <v>1097</v>
      </c>
      <c r="I159" s="54">
        <v>108</v>
      </c>
      <c r="J159" s="53">
        <f t="shared" si="16"/>
        <v>8.6956521739130432E-2</v>
      </c>
      <c r="K159" s="59">
        <v>1242</v>
      </c>
      <c r="L159" s="75">
        <v>109</v>
      </c>
      <c r="M159" s="67">
        <f t="shared" si="14"/>
        <v>8.6370839936608559E-2</v>
      </c>
      <c r="N159" s="76">
        <v>1262</v>
      </c>
      <c r="O159" s="103">
        <v>132</v>
      </c>
      <c r="P159" s="99">
        <f t="shared" si="18"/>
        <v>0.10451306413301663</v>
      </c>
      <c r="Q159" s="104">
        <v>1263</v>
      </c>
    </row>
    <row r="160" spans="1:17" x14ac:dyDescent="0.2">
      <c r="A160" s="10" t="s">
        <v>108</v>
      </c>
      <c r="B160" s="3" t="s">
        <v>138</v>
      </c>
      <c r="C160" s="31">
        <v>171</v>
      </c>
      <c r="D160" s="27">
        <f t="shared" si="17"/>
        <v>8.5074626865671646E-2</v>
      </c>
      <c r="E160" s="32">
        <v>2010</v>
      </c>
      <c r="F160" s="47">
        <v>270</v>
      </c>
      <c r="G160" s="43">
        <f t="shared" si="15"/>
        <v>0.12</v>
      </c>
      <c r="H160" s="48">
        <v>2250</v>
      </c>
      <c r="I160" s="54">
        <v>376</v>
      </c>
      <c r="J160" s="53">
        <f t="shared" si="16"/>
        <v>0.1512469831053902</v>
      </c>
      <c r="K160" s="59">
        <v>2486</v>
      </c>
      <c r="L160" s="75">
        <v>401</v>
      </c>
      <c r="M160" s="67">
        <f t="shared" si="14"/>
        <v>0.14341917024320458</v>
      </c>
      <c r="N160" s="76">
        <v>2796</v>
      </c>
      <c r="O160" s="103">
        <v>385</v>
      </c>
      <c r="P160" s="99">
        <f t="shared" si="18"/>
        <v>0.14112903225806453</v>
      </c>
      <c r="Q160" s="104">
        <v>2728</v>
      </c>
    </row>
    <row r="161" spans="1:17" x14ac:dyDescent="0.2">
      <c r="A161" s="10" t="s">
        <v>108</v>
      </c>
      <c r="B161" s="3" t="s">
        <v>139</v>
      </c>
      <c r="C161" s="31">
        <v>35</v>
      </c>
      <c r="D161" s="27">
        <f t="shared" si="17"/>
        <v>7.0140280561122245E-2</v>
      </c>
      <c r="E161" s="32">
        <v>499</v>
      </c>
      <c r="F161" s="47">
        <v>78</v>
      </c>
      <c r="G161" s="43">
        <f t="shared" si="15"/>
        <v>0.14259597806215721</v>
      </c>
      <c r="H161" s="48">
        <v>547</v>
      </c>
      <c r="I161" s="54">
        <v>70</v>
      </c>
      <c r="J161" s="53">
        <f t="shared" si="16"/>
        <v>0.11041009463722397</v>
      </c>
      <c r="K161" s="59">
        <v>634</v>
      </c>
      <c r="L161" s="75">
        <v>77</v>
      </c>
      <c r="M161" s="67">
        <f t="shared" si="14"/>
        <v>0.12280701754385964</v>
      </c>
      <c r="N161" s="76">
        <v>627</v>
      </c>
      <c r="O161" s="103">
        <v>93</v>
      </c>
      <c r="P161" s="99">
        <f t="shared" si="18"/>
        <v>0.15048543689320387</v>
      </c>
      <c r="Q161" s="104">
        <v>618</v>
      </c>
    </row>
    <row r="162" spans="1:17" x14ac:dyDescent="0.2">
      <c r="A162" s="10" t="s">
        <v>108</v>
      </c>
      <c r="B162" s="3" t="s">
        <v>140</v>
      </c>
      <c r="C162" s="31">
        <v>70</v>
      </c>
      <c r="D162" s="27">
        <f t="shared" si="17"/>
        <v>5.6497175141242938E-2</v>
      </c>
      <c r="E162" s="32">
        <v>1239</v>
      </c>
      <c r="F162" s="47">
        <v>165</v>
      </c>
      <c r="G162" s="43">
        <f t="shared" si="15"/>
        <v>0.11819484240687679</v>
      </c>
      <c r="H162" s="48">
        <v>1396</v>
      </c>
      <c r="I162" s="54">
        <v>147</v>
      </c>
      <c r="J162" s="53">
        <f t="shared" si="16"/>
        <v>9.4655505473277529E-2</v>
      </c>
      <c r="K162" s="59">
        <v>1553</v>
      </c>
      <c r="L162" s="75">
        <v>167</v>
      </c>
      <c r="M162" s="67">
        <f t="shared" si="14"/>
        <v>0.10072376357056695</v>
      </c>
      <c r="N162" s="76">
        <v>1658</v>
      </c>
      <c r="O162" s="103">
        <v>160</v>
      </c>
      <c r="P162" s="99">
        <f t="shared" si="18"/>
        <v>9.6852300242130748E-2</v>
      </c>
      <c r="Q162" s="104">
        <v>1652</v>
      </c>
    </row>
    <row r="163" spans="1:17" x14ac:dyDescent="0.2">
      <c r="A163" s="10" t="s">
        <v>108</v>
      </c>
      <c r="B163" s="3" t="s">
        <v>141</v>
      </c>
      <c r="C163" s="31">
        <v>78</v>
      </c>
      <c r="D163" s="27">
        <f t="shared" si="17"/>
        <v>7.2558139534883714E-2</v>
      </c>
      <c r="E163" s="32">
        <v>1075</v>
      </c>
      <c r="F163" s="47">
        <v>147</v>
      </c>
      <c r="G163" s="43">
        <f t="shared" si="15"/>
        <v>0.12683347713546161</v>
      </c>
      <c r="H163" s="48">
        <v>1159</v>
      </c>
      <c r="I163" s="54">
        <v>181</v>
      </c>
      <c r="J163" s="53">
        <f t="shared" si="16"/>
        <v>0.13002873563218389</v>
      </c>
      <c r="K163" s="59">
        <v>1392</v>
      </c>
      <c r="L163" s="75">
        <v>174</v>
      </c>
      <c r="M163" s="67">
        <f t="shared" si="14"/>
        <v>0.11631016042780749</v>
      </c>
      <c r="N163" s="76">
        <v>1496</v>
      </c>
      <c r="O163" s="103">
        <v>205</v>
      </c>
      <c r="P163" s="99">
        <f t="shared" si="18"/>
        <v>0.13983628922237382</v>
      </c>
      <c r="Q163" s="104">
        <v>1466</v>
      </c>
    </row>
    <row r="164" spans="1:17" x14ac:dyDescent="0.2">
      <c r="A164" s="10" t="s">
        <v>142</v>
      </c>
      <c r="B164" s="3" t="s">
        <v>143</v>
      </c>
      <c r="C164" s="31">
        <v>12</v>
      </c>
      <c r="D164" s="27">
        <f t="shared" si="17"/>
        <v>5.9113300492610835E-2</v>
      </c>
      <c r="E164" s="32">
        <v>203</v>
      </c>
      <c r="F164" s="47">
        <v>33</v>
      </c>
      <c r="G164" s="43">
        <f t="shared" si="15"/>
        <v>0.12790697674418605</v>
      </c>
      <c r="H164" s="48">
        <v>258</v>
      </c>
      <c r="I164" s="54">
        <v>21</v>
      </c>
      <c r="J164" s="53">
        <f t="shared" si="16"/>
        <v>8.5020242914979755E-2</v>
      </c>
      <c r="K164" s="59">
        <v>247</v>
      </c>
      <c r="L164" s="75">
        <v>22</v>
      </c>
      <c r="M164" s="67">
        <f t="shared" ref="M164:M227" si="19">L164/N164</f>
        <v>8.3969465648854963E-2</v>
      </c>
      <c r="N164" s="76">
        <v>262</v>
      </c>
      <c r="O164" s="103">
        <v>32</v>
      </c>
      <c r="P164" s="99">
        <f t="shared" si="18"/>
        <v>0.12903225806451613</v>
      </c>
      <c r="Q164" s="104">
        <v>248</v>
      </c>
    </row>
    <row r="165" spans="1:17" x14ac:dyDescent="0.2">
      <c r="A165" s="10" t="s">
        <v>142</v>
      </c>
      <c r="B165" s="3" t="s">
        <v>144</v>
      </c>
      <c r="C165" s="31">
        <v>185</v>
      </c>
      <c r="D165" s="27">
        <f t="shared" si="17"/>
        <v>7.9810181190681617E-2</v>
      </c>
      <c r="E165" s="32">
        <v>2318</v>
      </c>
      <c r="F165" s="47">
        <v>315</v>
      </c>
      <c r="G165" s="43">
        <f t="shared" ref="G165:G228" si="20">F165/H165</f>
        <v>0.11954459203036052</v>
      </c>
      <c r="H165" s="48">
        <v>2635</v>
      </c>
      <c r="I165" s="54">
        <v>440</v>
      </c>
      <c r="J165" s="53">
        <f t="shared" ref="J165:J228" si="21">I165/K165</f>
        <v>0.14526246285902938</v>
      </c>
      <c r="K165" s="59">
        <v>3029</v>
      </c>
      <c r="L165" s="75">
        <v>374</v>
      </c>
      <c r="M165" s="67">
        <f t="shared" si="19"/>
        <v>0.12095730918499353</v>
      </c>
      <c r="N165" s="76">
        <v>3092</v>
      </c>
      <c r="O165" s="103">
        <v>399</v>
      </c>
      <c r="P165" s="99">
        <f t="shared" si="18"/>
        <v>0.12235510579576817</v>
      </c>
      <c r="Q165" s="104">
        <v>3261</v>
      </c>
    </row>
    <row r="166" spans="1:17" x14ac:dyDescent="0.2">
      <c r="A166" s="10" t="s">
        <v>142</v>
      </c>
      <c r="B166" s="3" t="s">
        <v>145</v>
      </c>
      <c r="C166" s="31">
        <v>39</v>
      </c>
      <c r="D166" s="27">
        <f t="shared" si="17"/>
        <v>6.9642857142857145E-2</v>
      </c>
      <c r="E166" s="32">
        <v>560</v>
      </c>
      <c r="F166" s="47">
        <v>106</v>
      </c>
      <c r="G166" s="43">
        <f t="shared" si="20"/>
        <v>0.16158536585365854</v>
      </c>
      <c r="H166" s="48">
        <v>656</v>
      </c>
      <c r="I166" s="54">
        <v>127</v>
      </c>
      <c r="J166" s="53">
        <f t="shared" si="21"/>
        <v>0.17688022284122562</v>
      </c>
      <c r="K166" s="59">
        <v>718</v>
      </c>
      <c r="L166" s="75">
        <v>129</v>
      </c>
      <c r="M166" s="67">
        <f t="shared" si="19"/>
        <v>0.16308470290771176</v>
      </c>
      <c r="N166" s="76">
        <v>791</v>
      </c>
      <c r="O166" s="103">
        <v>126</v>
      </c>
      <c r="P166" s="99">
        <f t="shared" si="18"/>
        <v>0.17597765363128492</v>
      </c>
      <c r="Q166" s="104">
        <v>716</v>
      </c>
    </row>
    <row r="167" spans="1:17" x14ac:dyDescent="0.2">
      <c r="A167" s="10" t="s">
        <v>142</v>
      </c>
      <c r="B167" s="3" t="s">
        <v>146</v>
      </c>
      <c r="C167" s="31">
        <v>75</v>
      </c>
      <c r="D167" s="27">
        <f t="shared" si="17"/>
        <v>8.9928057553956831E-2</v>
      </c>
      <c r="E167" s="32">
        <v>834</v>
      </c>
      <c r="F167" s="47">
        <v>178</v>
      </c>
      <c r="G167" s="43">
        <f t="shared" si="20"/>
        <v>0.17641228939544104</v>
      </c>
      <c r="H167" s="48">
        <v>1009</v>
      </c>
      <c r="I167" s="54">
        <v>225</v>
      </c>
      <c r="J167" s="53">
        <f t="shared" si="21"/>
        <v>0.19214346712211786</v>
      </c>
      <c r="K167" s="59">
        <v>1171</v>
      </c>
      <c r="L167" s="75">
        <v>177</v>
      </c>
      <c r="M167" s="67">
        <f t="shared" si="19"/>
        <v>0.13893249607535321</v>
      </c>
      <c r="N167" s="76">
        <v>1274</v>
      </c>
      <c r="O167" s="103">
        <v>191</v>
      </c>
      <c r="P167" s="99">
        <f t="shared" si="18"/>
        <v>0.15903413821815154</v>
      </c>
      <c r="Q167" s="104">
        <v>1201</v>
      </c>
    </row>
    <row r="168" spans="1:17" x14ac:dyDescent="0.2">
      <c r="A168" s="10" t="s">
        <v>142</v>
      </c>
      <c r="B168" s="3" t="s">
        <v>147</v>
      </c>
      <c r="C168" s="31">
        <v>157</v>
      </c>
      <c r="D168" s="27">
        <f t="shared" si="17"/>
        <v>9.8556183301946015E-2</v>
      </c>
      <c r="E168" s="32">
        <v>1593</v>
      </c>
      <c r="F168" s="47">
        <v>261</v>
      </c>
      <c r="G168" s="43">
        <f t="shared" si="20"/>
        <v>0.14837976122797045</v>
      </c>
      <c r="H168" s="48">
        <v>1759</v>
      </c>
      <c r="I168" s="54">
        <v>305</v>
      </c>
      <c r="J168" s="53">
        <f t="shared" si="21"/>
        <v>0.16257995735607675</v>
      </c>
      <c r="K168" s="59">
        <v>1876</v>
      </c>
      <c r="L168" s="75">
        <v>284</v>
      </c>
      <c r="M168" s="67">
        <f t="shared" si="19"/>
        <v>0.13706563706563707</v>
      </c>
      <c r="N168" s="76">
        <v>2072</v>
      </c>
      <c r="O168" s="103">
        <v>289</v>
      </c>
      <c r="P168" s="99">
        <f t="shared" si="18"/>
        <v>0.14573877962682805</v>
      </c>
      <c r="Q168" s="104">
        <v>1983</v>
      </c>
    </row>
    <row r="169" spans="1:17" x14ac:dyDescent="0.2">
      <c r="A169" s="10" t="s">
        <v>142</v>
      </c>
      <c r="B169" s="3" t="s">
        <v>148</v>
      </c>
      <c r="C169" s="31">
        <v>199</v>
      </c>
      <c r="D169" s="27">
        <f t="shared" si="17"/>
        <v>7.7281553398058256E-2</v>
      </c>
      <c r="E169" s="32">
        <v>2575</v>
      </c>
      <c r="F169" s="47">
        <v>354</v>
      </c>
      <c r="G169" s="43">
        <f t="shared" si="20"/>
        <v>0.12464788732394366</v>
      </c>
      <c r="H169" s="48">
        <v>2840</v>
      </c>
      <c r="I169" s="54">
        <v>384</v>
      </c>
      <c r="J169" s="53">
        <f t="shared" si="21"/>
        <v>0.12090680100755667</v>
      </c>
      <c r="K169" s="59">
        <v>3176</v>
      </c>
      <c r="L169" s="75">
        <v>385</v>
      </c>
      <c r="M169" s="67">
        <f t="shared" si="19"/>
        <v>0.10953058321479374</v>
      </c>
      <c r="N169" s="76">
        <v>3515</v>
      </c>
      <c r="O169" s="103">
        <v>466</v>
      </c>
      <c r="P169" s="99">
        <f t="shared" si="18"/>
        <v>0.13730111962286387</v>
      </c>
      <c r="Q169" s="104">
        <v>3394</v>
      </c>
    </row>
    <row r="170" spans="1:17" x14ac:dyDescent="0.2">
      <c r="A170" s="10" t="s">
        <v>149</v>
      </c>
      <c r="B170" s="3" t="s">
        <v>150</v>
      </c>
      <c r="C170" s="31">
        <v>68</v>
      </c>
      <c r="D170" s="27">
        <f t="shared" si="17"/>
        <v>8.2624544349939252E-2</v>
      </c>
      <c r="E170" s="32">
        <v>823</v>
      </c>
      <c r="F170" s="47">
        <v>136</v>
      </c>
      <c r="G170" s="43">
        <f t="shared" si="20"/>
        <v>0.13779128672745694</v>
      </c>
      <c r="H170" s="48">
        <v>987</v>
      </c>
      <c r="I170" s="54">
        <v>176</v>
      </c>
      <c r="J170" s="53">
        <f t="shared" si="21"/>
        <v>0.15081405312767782</v>
      </c>
      <c r="K170" s="59">
        <v>1167</v>
      </c>
      <c r="L170" s="75">
        <v>173</v>
      </c>
      <c r="M170" s="67">
        <f t="shared" si="19"/>
        <v>0.14215283483976993</v>
      </c>
      <c r="N170" s="76">
        <v>1217</v>
      </c>
      <c r="O170" s="103">
        <v>150</v>
      </c>
      <c r="P170" s="99">
        <f t="shared" si="18"/>
        <v>0.12908777969018934</v>
      </c>
      <c r="Q170" s="104">
        <v>1162</v>
      </c>
    </row>
    <row r="171" spans="1:17" x14ac:dyDescent="0.2">
      <c r="A171" s="10" t="s">
        <v>149</v>
      </c>
      <c r="B171" s="3" t="s">
        <v>151</v>
      </c>
      <c r="C171" s="31">
        <v>71</v>
      </c>
      <c r="D171" s="27">
        <f t="shared" si="17"/>
        <v>8.3924349881796687E-2</v>
      </c>
      <c r="E171" s="32">
        <v>846</v>
      </c>
      <c r="F171" s="47">
        <v>161</v>
      </c>
      <c r="G171" s="43">
        <f t="shared" si="20"/>
        <v>0.16683937823834197</v>
      </c>
      <c r="H171" s="48">
        <v>965</v>
      </c>
      <c r="I171" s="54">
        <v>165</v>
      </c>
      <c r="J171" s="53">
        <f t="shared" si="21"/>
        <v>0.15096065873741996</v>
      </c>
      <c r="K171" s="59">
        <v>1093</v>
      </c>
      <c r="L171" s="75">
        <v>173</v>
      </c>
      <c r="M171" s="67">
        <f t="shared" si="19"/>
        <v>0.14392678868552414</v>
      </c>
      <c r="N171" s="76">
        <v>1202</v>
      </c>
      <c r="O171" s="103">
        <v>159</v>
      </c>
      <c r="P171" s="99">
        <f t="shared" si="18"/>
        <v>0.13648068669527896</v>
      </c>
      <c r="Q171" s="104">
        <v>1165</v>
      </c>
    </row>
    <row r="172" spans="1:17" x14ac:dyDescent="0.2">
      <c r="A172" s="10" t="s">
        <v>149</v>
      </c>
      <c r="B172" s="3" t="s">
        <v>152</v>
      </c>
      <c r="C172" s="31">
        <v>26</v>
      </c>
      <c r="D172" s="27">
        <f t="shared" si="17"/>
        <v>9.0909090909090912E-2</v>
      </c>
      <c r="E172" s="32">
        <v>286</v>
      </c>
      <c r="F172" s="47">
        <v>27</v>
      </c>
      <c r="G172" s="43">
        <f t="shared" si="20"/>
        <v>8.7662337662337664E-2</v>
      </c>
      <c r="H172" s="48">
        <v>308</v>
      </c>
      <c r="I172" s="54">
        <v>39</v>
      </c>
      <c r="J172" s="53">
        <f t="shared" si="21"/>
        <v>0.10833333333333334</v>
      </c>
      <c r="K172" s="59">
        <v>360</v>
      </c>
      <c r="L172" s="75">
        <v>34</v>
      </c>
      <c r="M172" s="67">
        <f t="shared" si="19"/>
        <v>8.673469387755102E-2</v>
      </c>
      <c r="N172" s="76">
        <v>392</v>
      </c>
      <c r="O172" s="103">
        <v>31</v>
      </c>
      <c r="P172" s="99">
        <f t="shared" si="18"/>
        <v>7.9283887468030695E-2</v>
      </c>
      <c r="Q172" s="104">
        <v>391</v>
      </c>
    </row>
    <row r="173" spans="1:17" x14ac:dyDescent="0.2">
      <c r="A173" s="10" t="s">
        <v>149</v>
      </c>
      <c r="B173" s="3" t="s">
        <v>153</v>
      </c>
      <c r="C173" s="31">
        <v>48</v>
      </c>
      <c r="D173" s="27">
        <f t="shared" si="17"/>
        <v>7.3959938366718034E-2</v>
      </c>
      <c r="E173" s="32">
        <v>649</v>
      </c>
      <c r="F173" s="47">
        <v>118</v>
      </c>
      <c r="G173" s="43">
        <f t="shared" si="20"/>
        <v>0.14165666266506602</v>
      </c>
      <c r="H173" s="48">
        <v>833</v>
      </c>
      <c r="I173" s="54">
        <v>132</v>
      </c>
      <c r="J173" s="53">
        <f t="shared" si="21"/>
        <v>0.14932126696832579</v>
      </c>
      <c r="K173" s="59">
        <v>884</v>
      </c>
      <c r="L173" s="75">
        <v>114</v>
      </c>
      <c r="M173" s="67">
        <f t="shared" si="19"/>
        <v>0.12555066079295155</v>
      </c>
      <c r="N173" s="76">
        <v>908</v>
      </c>
      <c r="O173" s="103">
        <v>119</v>
      </c>
      <c r="P173" s="99">
        <f t="shared" si="18"/>
        <v>0.14217443249701314</v>
      </c>
      <c r="Q173" s="104">
        <v>837</v>
      </c>
    </row>
    <row r="174" spans="1:17" x14ac:dyDescent="0.2">
      <c r="A174" s="10" t="s">
        <v>149</v>
      </c>
      <c r="B174" s="3" t="s">
        <v>154</v>
      </c>
      <c r="C174" s="31">
        <v>33</v>
      </c>
      <c r="D174" s="27">
        <f t="shared" si="17"/>
        <v>8.2089552238805971E-2</v>
      </c>
      <c r="E174" s="32">
        <v>402</v>
      </c>
      <c r="F174" s="47">
        <v>63</v>
      </c>
      <c r="G174" s="43">
        <f t="shared" si="20"/>
        <v>0.14350797266514806</v>
      </c>
      <c r="H174" s="48">
        <v>439</v>
      </c>
      <c r="I174" s="54">
        <v>65</v>
      </c>
      <c r="J174" s="53">
        <f t="shared" si="21"/>
        <v>0.12948207171314741</v>
      </c>
      <c r="K174" s="59">
        <v>502</v>
      </c>
      <c r="L174" s="75">
        <v>70</v>
      </c>
      <c r="M174" s="67">
        <f t="shared" si="19"/>
        <v>0.13565891472868216</v>
      </c>
      <c r="N174" s="76">
        <v>516</v>
      </c>
      <c r="O174" s="103">
        <v>66</v>
      </c>
      <c r="P174" s="99">
        <f t="shared" si="18"/>
        <v>0.13333333333333333</v>
      </c>
      <c r="Q174" s="104">
        <v>495</v>
      </c>
    </row>
    <row r="175" spans="1:17" x14ac:dyDescent="0.2">
      <c r="A175" s="10" t="s">
        <v>149</v>
      </c>
      <c r="B175" s="3" t="s">
        <v>155</v>
      </c>
      <c r="C175" s="31">
        <v>17</v>
      </c>
      <c r="D175" s="27">
        <f t="shared" si="17"/>
        <v>5.362776025236593E-2</v>
      </c>
      <c r="E175" s="32">
        <v>317</v>
      </c>
      <c r="F175" s="47">
        <v>59</v>
      </c>
      <c r="G175" s="43">
        <f t="shared" si="20"/>
        <v>0.14532019704433496</v>
      </c>
      <c r="H175" s="48">
        <v>406</v>
      </c>
      <c r="I175" s="54">
        <v>60</v>
      </c>
      <c r="J175" s="53">
        <f t="shared" si="21"/>
        <v>0.15075376884422109</v>
      </c>
      <c r="K175" s="59">
        <v>398</v>
      </c>
      <c r="L175" s="75">
        <v>51</v>
      </c>
      <c r="M175" s="67">
        <f t="shared" si="19"/>
        <v>0.13246753246753246</v>
      </c>
      <c r="N175" s="76">
        <v>385</v>
      </c>
      <c r="O175" s="103">
        <v>54</v>
      </c>
      <c r="P175" s="99">
        <f t="shared" si="18"/>
        <v>0.13202933985330073</v>
      </c>
      <c r="Q175" s="104">
        <v>409</v>
      </c>
    </row>
    <row r="176" spans="1:17" x14ac:dyDescent="0.2">
      <c r="A176" s="10" t="s">
        <v>149</v>
      </c>
      <c r="B176" s="3" t="s">
        <v>156</v>
      </c>
      <c r="C176" s="31">
        <v>12</v>
      </c>
      <c r="D176" s="27">
        <f t="shared" si="17"/>
        <v>0.05</v>
      </c>
      <c r="E176" s="32">
        <v>240</v>
      </c>
      <c r="F176" s="47">
        <v>53</v>
      </c>
      <c r="G176" s="43">
        <f t="shared" si="20"/>
        <v>0.19776119402985073</v>
      </c>
      <c r="H176" s="48">
        <v>268</v>
      </c>
      <c r="I176" s="54">
        <v>49</v>
      </c>
      <c r="J176" s="53">
        <f t="shared" si="21"/>
        <v>0.15123456790123457</v>
      </c>
      <c r="K176" s="59">
        <v>324</v>
      </c>
      <c r="L176" s="75">
        <v>53</v>
      </c>
      <c r="M176" s="67">
        <f t="shared" si="19"/>
        <v>0.14363143631436315</v>
      </c>
      <c r="N176" s="76">
        <v>369</v>
      </c>
      <c r="O176" s="103">
        <v>51</v>
      </c>
      <c r="P176" s="99">
        <f t="shared" si="18"/>
        <v>0.1650485436893204</v>
      </c>
      <c r="Q176" s="104">
        <v>309</v>
      </c>
    </row>
    <row r="177" spans="1:17" x14ac:dyDescent="0.2">
      <c r="A177" s="10" t="s">
        <v>149</v>
      </c>
      <c r="B177" s="3" t="s">
        <v>157</v>
      </c>
      <c r="C177" s="31">
        <v>17</v>
      </c>
      <c r="D177" s="27">
        <f t="shared" si="17"/>
        <v>7.6923076923076927E-2</v>
      </c>
      <c r="E177" s="32">
        <v>221</v>
      </c>
      <c r="F177" s="47">
        <v>40</v>
      </c>
      <c r="G177" s="43">
        <f t="shared" si="20"/>
        <v>0.14184397163120568</v>
      </c>
      <c r="H177" s="48">
        <v>282</v>
      </c>
      <c r="I177" s="54">
        <v>37</v>
      </c>
      <c r="J177" s="53">
        <f t="shared" si="21"/>
        <v>0.1111111111111111</v>
      </c>
      <c r="K177" s="59">
        <v>333</v>
      </c>
      <c r="L177" s="75">
        <v>52</v>
      </c>
      <c r="M177" s="67">
        <f t="shared" si="19"/>
        <v>0.16300940438871472</v>
      </c>
      <c r="N177" s="76">
        <v>319</v>
      </c>
      <c r="O177" s="103">
        <v>44</v>
      </c>
      <c r="P177" s="99">
        <f t="shared" si="18"/>
        <v>0.15547703180212014</v>
      </c>
      <c r="Q177" s="104">
        <v>283</v>
      </c>
    </row>
    <row r="178" spans="1:17" x14ac:dyDescent="0.2">
      <c r="A178" s="10" t="s">
        <v>149</v>
      </c>
      <c r="B178" s="3" t="s">
        <v>158</v>
      </c>
      <c r="C178" s="31">
        <v>17</v>
      </c>
      <c r="D178" s="27">
        <f t="shared" si="17"/>
        <v>6.1371841155234655E-2</v>
      </c>
      <c r="E178" s="32">
        <v>277</v>
      </c>
      <c r="F178" s="47">
        <v>63</v>
      </c>
      <c r="G178" s="43">
        <f t="shared" si="20"/>
        <v>0.16449086161879894</v>
      </c>
      <c r="H178" s="48">
        <v>383</v>
      </c>
      <c r="I178" s="54">
        <v>50</v>
      </c>
      <c r="J178" s="53">
        <f t="shared" si="21"/>
        <v>0.12562814070351758</v>
      </c>
      <c r="K178" s="59">
        <v>398</v>
      </c>
      <c r="L178" s="75">
        <v>44</v>
      </c>
      <c r="M178" s="67">
        <f t="shared" si="19"/>
        <v>0.11311053984575835</v>
      </c>
      <c r="N178" s="76">
        <v>389</v>
      </c>
      <c r="O178" s="103">
        <v>47</v>
      </c>
      <c r="P178" s="99">
        <f t="shared" si="18"/>
        <v>0.12771739130434784</v>
      </c>
      <c r="Q178" s="104">
        <v>368</v>
      </c>
    </row>
    <row r="179" spans="1:17" x14ac:dyDescent="0.2">
      <c r="A179" s="10" t="s">
        <v>149</v>
      </c>
      <c r="B179" s="3" t="s">
        <v>159</v>
      </c>
      <c r="C179" s="31">
        <v>5</v>
      </c>
      <c r="D179" s="27">
        <f t="shared" si="17"/>
        <v>3.7593984962406013E-2</v>
      </c>
      <c r="E179" s="32">
        <v>133</v>
      </c>
      <c r="F179" s="47">
        <v>17</v>
      </c>
      <c r="G179" s="43">
        <f t="shared" si="20"/>
        <v>0.10625</v>
      </c>
      <c r="H179" s="48">
        <v>160</v>
      </c>
      <c r="I179" s="54">
        <v>16</v>
      </c>
      <c r="J179" s="53">
        <f t="shared" si="21"/>
        <v>0.128</v>
      </c>
      <c r="K179" s="59">
        <v>125</v>
      </c>
      <c r="L179" s="75">
        <v>18</v>
      </c>
      <c r="M179" s="67">
        <f t="shared" si="19"/>
        <v>0.12</v>
      </c>
      <c r="N179" s="76">
        <v>150</v>
      </c>
      <c r="O179" s="103">
        <v>23</v>
      </c>
      <c r="P179" s="99">
        <f t="shared" si="18"/>
        <v>0.1554054054054054</v>
      </c>
      <c r="Q179" s="104">
        <v>148</v>
      </c>
    </row>
    <row r="180" spans="1:17" x14ac:dyDescent="0.2">
      <c r="A180" s="10" t="s">
        <v>149</v>
      </c>
      <c r="B180" s="3" t="s">
        <v>160</v>
      </c>
      <c r="C180" s="31">
        <v>8</v>
      </c>
      <c r="D180" s="27">
        <f t="shared" si="17"/>
        <v>8.6021505376344093E-2</v>
      </c>
      <c r="E180" s="32">
        <v>93</v>
      </c>
      <c r="F180" s="47">
        <v>8</v>
      </c>
      <c r="G180" s="43">
        <f t="shared" si="20"/>
        <v>6.4516129032258063E-2</v>
      </c>
      <c r="H180" s="48">
        <v>124</v>
      </c>
      <c r="I180" s="54">
        <v>20</v>
      </c>
      <c r="J180" s="53">
        <f t="shared" si="21"/>
        <v>0.15037593984962405</v>
      </c>
      <c r="K180" s="59">
        <v>133</v>
      </c>
      <c r="L180" s="75">
        <v>23</v>
      </c>
      <c r="M180" s="67">
        <f t="shared" si="19"/>
        <v>0.16083916083916083</v>
      </c>
      <c r="N180" s="76">
        <v>143</v>
      </c>
      <c r="O180" s="103">
        <v>13</v>
      </c>
      <c r="P180" s="99">
        <f t="shared" si="18"/>
        <v>9.285714285714286E-2</v>
      </c>
      <c r="Q180" s="104">
        <v>140</v>
      </c>
    </row>
    <row r="181" spans="1:17" x14ac:dyDescent="0.2">
      <c r="A181" s="10" t="s">
        <v>149</v>
      </c>
      <c r="B181" s="3" t="s">
        <v>161</v>
      </c>
      <c r="C181" s="31">
        <v>50</v>
      </c>
      <c r="D181" s="27">
        <f t="shared" si="17"/>
        <v>7.9744816586921854E-2</v>
      </c>
      <c r="E181" s="32">
        <v>627</v>
      </c>
      <c r="F181" s="47">
        <v>115</v>
      </c>
      <c r="G181" s="43">
        <f t="shared" si="20"/>
        <v>0.15796703296703296</v>
      </c>
      <c r="H181" s="48">
        <v>728</v>
      </c>
      <c r="I181" s="54">
        <v>137</v>
      </c>
      <c r="J181" s="53">
        <f t="shared" si="21"/>
        <v>0.17815344603381014</v>
      </c>
      <c r="K181" s="59">
        <v>769</v>
      </c>
      <c r="L181" s="75">
        <v>136</v>
      </c>
      <c r="M181" s="67">
        <f t="shared" si="19"/>
        <v>0.13709677419354838</v>
      </c>
      <c r="N181" s="76">
        <v>992</v>
      </c>
      <c r="O181" s="103">
        <v>135</v>
      </c>
      <c r="P181" s="99">
        <f t="shared" si="18"/>
        <v>0.14689880304678998</v>
      </c>
      <c r="Q181" s="104">
        <v>919</v>
      </c>
    </row>
    <row r="182" spans="1:17" x14ac:dyDescent="0.2">
      <c r="A182" s="10" t="s">
        <v>149</v>
      </c>
      <c r="B182" s="3" t="s">
        <v>162</v>
      </c>
      <c r="C182" s="31">
        <v>57</v>
      </c>
      <c r="D182" s="27">
        <f t="shared" si="17"/>
        <v>6.0126582278481014E-2</v>
      </c>
      <c r="E182" s="32">
        <v>948</v>
      </c>
      <c r="F182" s="47">
        <v>116</v>
      </c>
      <c r="G182" s="43">
        <f t="shared" si="20"/>
        <v>0.10841121495327102</v>
      </c>
      <c r="H182" s="48">
        <v>1070</v>
      </c>
      <c r="I182" s="54">
        <v>146</v>
      </c>
      <c r="J182" s="53">
        <f t="shared" si="21"/>
        <v>0.12056151940545004</v>
      </c>
      <c r="K182" s="59">
        <v>1211</v>
      </c>
      <c r="L182" s="75">
        <v>165</v>
      </c>
      <c r="M182" s="67">
        <f t="shared" si="19"/>
        <v>0.11827956989247312</v>
      </c>
      <c r="N182" s="76">
        <v>1395</v>
      </c>
      <c r="O182" s="103">
        <v>244</v>
      </c>
      <c r="P182" s="99">
        <f t="shared" si="18"/>
        <v>0.17566594672426206</v>
      </c>
      <c r="Q182" s="104">
        <v>1389</v>
      </c>
    </row>
    <row r="183" spans="1:17" x14ac:dyDescent="0.2">
      <c r="A183" s="10" t="s">
        <v>149</v>
      </c>
      <c r="B183" s="3" t="s">
        <v>163</v>
      </c>
      <c r="C183" s="31">
        <v>16</v>
      </c>
      <c r="D183" s="27">
        <f t="shared" si="17"/>
        <v>7.3394495412844041E-2</v>
      </c>
      <c r="E183" s="32">
        <v>218</v>
      </c>
      <c r="F183" s="47">
        <v>24</v>
      </c>
      <c r="G183" s="43">
        <f t="shared" si="20"/>
        <v>9.6774193548387094E-2</v>
      </c>
      <c r="H183" s="48">
        <v>248</v>
      </c>
      <c r="I183" s="54">
        <v>42</v>
      </c>
      <c r="J183" s="53">
        <f t="shared" si="21"/>
        <v>0.14482758620689656</v>
      </c>
      <c r="K183" s="59">
        <v>290</v>
      </c>
      <c r="L183" s="75">
        <v>32</v>
      </c>
      <c r="M183" s="67">
        <f t="shared" si="19"/>
        <v>0.10094637223974763</v>
      </c>
      <c r="N183" s="76">
        <v>317</v>
      </c>
      <c r="O183" s="103">
        <v>41</v>
      </c>
      <c r="P183" s="99">
        <f t="shared" si="18"/>
        <v>0.13666666666666666</v>
      </c>
      <c r="Q183" s="104">
        <v>300</v>
      </c>
    </row>
    <row r="184" spans="1:17" x14ac:dyDescent="0.2">
      <c r="A184" s="10" t="s">
        <v>149</v>
      </c>
      <c r="B184" s="3" t="s">
        <v>164</v>
      </c>
      <c r="C184" s="31">
        <v>11</v>
      </c>
      <c r="D184" s="27">
        <f t="shared" si="17"/>
        <v>4.954954954954955E-2</v>
      </c>
      <c r="E184" s="32">
        <v>222</v>
      </c>
      <c r="F184" s="47">
        <v>22</v>
      </c>
      <c r="G184" s="43">
        <f t="shared" si="20"/>
        <v>8.9068825910931168E-2</v>
      </c>
      <c r="H184" s="48">
        <v>247</v>
      </c>
      <c r="I184" s="54">
        <v>22</v>
      </c>
      <c r="J184" s="53">
        <f t="shared" si="21"/>
        <v>7.3333333333333334E-2</v>
      </c>
      <c r="K184" s="59">
        <v>300</v>
      </c>
      <c r="L184" s="75">
        <v>18</v>
      </c>
      <c r="M184" s="67">
        <f t="shared" si="19"/>
        <v>6.6914498141263934E-2</v>
      </c>
      <c r="N184" s="76">
        <v>269</v>
      </c>
      <c r="O184" s="103">
        <v>42</v>
      </c>
      <c r="P184" s="99">
        <f t="shared" si="18"/>
        <v>0.14237288135593221</v>
      </c>
      <c r="Q184" s="104">
        <v>295</v>
      </c>
    </row>
    <row r="185" spans="1:17" x14ac:dyDescent="0.2">
      <c r="A185" s="10" t="s">
        <v>149</v>
      </c>
      <c r="B185" s="3" t="s">
        <v>165</v>
      </c>
      <c r="C185" s="31">
        <v>7</v>
      </c>
      <c r="D185" s="27">
        <f t="shared" si="17"/>
        <v>7.0707070707070704E-2</v>
      </c>
      <c r="E185" s="32">
        <v>99</v>
      </c>
      <c r="F185" s="47">
        <v>18</v>
      </c>
      <c r="G185" s="43">
        <f t="shared" si="20"/>
        <v>0.16822429906542055</v>
      </c>
      <c r="H185" s="48">
        <v>107</v>
      </c>
      <c r="I185" s="54">
        <v>15</v>
      </c>
      <c r="J185" s="53">
        <f t="shared" si="21"/>
        <v>0.1111111111111111</v>
      </c>
      <c r="K185" s="59">
        <v>135</v>
      </c>
      <c r="L185" s="75">
        <v>15</v>
      </c>
      <c r="M185" s="67">
        <f t="shared" si="19"/>
        <v>0.10869565217391304</v>
      </c>
      <c r="N185" s="76">
        <v>138</v>
      </c>
      <c r="O185" s="103">
        <v>27</v>
      </c>
      <c r="P185" s="99">
        <f t="shared" si="18"/>
        <v>0.15340909090909091</v>
      </c>
      <c r="Q185" s="104">
        <v>176</v>
      </c>
    </row>
    <row r="186" spans="1:17" x14ac:dyDescent="0.2">
      <c r="A186" s="10" t="s">
        <v>149</v>
      </c>
      <c r="B186" s="3" t="s">
        <v>166</v>
      </c>
      <c r="C186" s="31">
        <v>4</v>
      </c>
      <c r="D186" s="27">
        <f t="shared" si="17"/>
        <v>4.1666666666666664E-2</v>
      </c>
      <c r="E186" s="32">
        <v>96</v>
      </c>
      <c r="F186" s="47">
        <v>20</v>
      </c>
      <c r="G186" s="43">
        <f t="shared" si="20"/>
        <v>0.2</v>
      </c>
      <c r="H186" s="48">
        <v>100</v>
      </c>
      <c r="I186" s="54">
        <v>23</v>
      </c>
      <c r="J186" s="53">
        <f t="shared" si="21"/>
        <v>0.17293233082706766</v>
      </c>
      <c r="K186" s="59">
        <v>133</v>
      </c>
      <c r="L186" s="75">
        <v>13</v>
      </c>
      <c r="M186" s="67">
        <f t="shared" si="19"/>
        <v>0.10483870967741936</v>
      </c>
      <c r="N186" s="76">
        <v>124</v>
      </c>
      <c r="O186" s="103">
        <v>18</v>
      </c>
      <c r="P186" s="99">
        <f t="shared" si="18"/>
        <v>0.13333333333333333</v>
      </c>
      <c r="Q186" s="104">
        <v>135</v>
      </c>
    </row>
    <row r="187" spans="1:17" x14ac:dyDescent="0.2">
      <c r="A187" s="10" t="s">
        <v>149</v>
      </c>
      <c r="B187" s="3" t="s">
        <v>167</v>
      </c>
      <c r="C187" s="31">
        <v>11</v>
      </c>
      <c r="D187" s="27">
        <f t="shared" si="17"/>
        <v>6.6265060240963861E-2</v>
      </c>
      <c r="E187" s="32">
        <v>166</v>
      </c>
      <c r="F187" s="47">
        <v>31</v>
      </c>
      <c r="G187" s="43">
        <f t="shared" si="20"/>
        <v>0.1791907514450867</v>
      </c>
      <c r="H187" s="48">
        <v>173</v>
      </c>
      <c r="I187" s="54">
        <v>37</v>
      </c>
      <c r="J187" s="53">
        <f t="shared" si="21"/>
        <v>0.18407960199004975</v>
      </c>
      <c r="K187" s="59">
        <v>201</v>
      </c>
      <c r="L187" s="75">
        <v>32</v>
      </c>
      <c r="M187" s="67">
        <f t="shared" si="19"/>
        <v>0.17391304347826086</v>
      </c>
      <c r="N187" s="76">
        <v>184</v>
      </c>
      <c r="O187" s="103">
        <v>36</v>
      </c>
      <c r="P187" s="99">
        <f t="shared" si="18"/>
        <v>0.16289592760180996</v>
      </c>
      <c r="Q187" s="104">
        <v>221</v>
      </c>
    </row>
    <row r="188" spans="1:17" x14ac:dyDescent="0.2">
      <c r="A188" s="10" t="s">
        <v>149</v>
      </c>
      <c r="B188" s="3" t="s">
        <v>168</v>
      </c>
      <c r="C188" s="31">
        <v>9</v>
      </c>
      <c r="D188" s="27">
        <f t="shared" si="17"/>
        <v>8.4112149532710276E-2</v>
      </c>
      <c r="E188" s="32">
        <v>107</v>
      </c>
      <c r="F188" s="47">
        <v>16</v>
      </c>
      <c r="G188" s="43">
        <f t="shared" si="20"/>
        <v>0.11510791366906475</v>
      </c>
      <c r="H188" s="48">
        <v>139</v>
      </c>
      <c r="I188" s="54">
        <v>15</v>
      </c>
      <c r="J188" s="53">
        <f t="shared" si="21"/>
        <v>0.12195121951219512</v>
      </c>
      <c r="K188" s="59">
        <v>123</v>
      </c>
      <c r="L188" s="75">
        <v>20</v>
      </c>
      <c r="M188" s="67">
        <f t="shared" si="19"/>
        <v>0.15625</v>
      </c>
      <c r="N188" s="76">
        <v>128</v>
      </c>
      <c r="O188" s="103">
        <v>24</v>
      </c>
      <c r="P188" s="99">
        <f t="shared" si="18"/>
        <v>0.17266187050359713</v>
      </c>
      <c r="Q188" s="104">
        <v>139</v>
      </c>
    </row>
    <row r="189" spans="1:17" x14ac:dyDescent="0.2">
      <c r="A189" s="10" t="s">
        <v>149</v>
      </c>
      <c r="B189" s="3" t="s">
        <v>169</v>
      </c>
      <c r="C189" s="31">
        <v>20</v>
      </c>
      <c r="D189" s="27">
        <f t="shared" si="17"/>
        <v>7.5187969924812026E-2</v>
      </c>
      <c r="E189" s="32">
        <v>266</v>
      </c>
      <c r="F189" s="47">
        <v>45</v>
      </c>
      <c r="G189" s="43">
        <f t="shared" si="20"/>
        <v>0.12430939226519337</v>
      </c>
      <c r="H189" s="48">
        <v>362</v>
      </c>
      <c r="I189" s="54">
        <v>61</v>
      </c>
      <c r="J189" s="53">
        <f t="shared" si="21"/>
        <v>0.15521628498727735</v>
      </c>
      <c r="K189" s="59">
        <v>393</v>
      </c>
      <c r="L189" s="75">
        <v>57</v>
      </c>
      <c r="M189" s="67">
        <f t="shared" si="19"/>
        <v>0.1417910447761194</v>
      </c>
      <c r="N189" s="76">
        <v>402</v>
      </c>
      <c r="O189" s="103">
        <v>46</v>
      </c>
      <c r="P189" s="99">
        <f t="shared" si="18"/>
        <v>0.10952380952380952</v>
      </c>
      <c r="Q189" s="104">
        <v>420</v>
      </c>
    </row>
    <row r="190" spans="1:17" x14ac:dyDescent="0.2">
      <c r="A190" s="10" t="s">
        <v>149</v>
      </c>
      <c r="B190" s="3" t="s">
        <v>170</v>
      </c>
      <c r="C190" s="31">
        <v>25</v>
      </c>
      <c r="D190" s="27">
        <f t="shared" si="17"/>
        <v>9.4339622641509441E-2</v>
      </c>
      <c r="E190" s="32">
        <v>265</v>
      </c>
      <c r="F190" s="47">
        <v>38</v>
      </c>
      <c r="G190" s="43">
        <f t="shared" si="20"/>
        <v>0.14074074074074075</v>
      </c>
      <c r="H190" s="48">
        <v>270</v>
      </c>
      <c r="I190" s="54">
        <v>34</v>
      </c>
      <c r="J190" s="53">
        <f t="shared" si="21"/>
        <v>0.1118421052631579</v>
      </c>
      <c r="K190" s="59">
        <v>304</v>
      </c>
      <c r="L190" s="75">
        <v>21</v>
      </c>
      <c r="M190" s="67">
        <f t="shared" si="19"/>
        <v>7.9545454545454544E-2</v>
      </c>
      <c r="N190" s="76">
        <v>264</v>
      </c>
      <c r="O190" s="103">
        <v>32</v>
      </c>
      <c r="P190" s="99">
        <f t="shared" si="18"/>
        <v>0.12648221343873517</v>
      </c>
      <c r="Q190" s="104">
        <v>253</v>
      </c>
    </row>
    <row r="191" spans="1:17" x14ac:dyDescent="0.2">
      <c r="A191" s="10" t="s">
        <v>149</v>
      </c>
      <c r="B191" s="3" t="s">
        <v>171</v>
      </c>
      <c r="C191" s="31">
        <v>14</v>
      </c>
      <c r="D191" s="27">
        <f t="shared" si="17"/>
        <v>6.9306930693069313E-2</v>
      </c>
      <c r="E191" s="32">
        <v>202</v>
      </c>
      <c r="F191" s="47">
        <v>29</v>
      </c>
      <c r="G191" s="43">
        <f t="shared" si="20"/>
        <v>0.13615023474178403</v>
      </c>
      <c r="H191" s="48">
        <v>213</v>
      </c>
      <c r="I191" s="54">
        <v>27</v>
      </c>
      <c r="J191" s="53">
        <f t="shared" si="21"/>
        <v>0.10887096774193548</v>
      </c>
      <c r="K191" s="59">
        <v>248</v>
      </c>
      <c r="L191" s="75">
        <v>44</v>
      </c>
      <c r="M191" s="67">
        <f t="shared" si="19"/>
        <v>0.15384615384615385</v>
      </c>
      <c r="N191" s="76">
        <v>286</v>
      </c>
      <c r="O191" s="103">
        <v>27</v>
      </c>
      <c r="P191" s="99">
        <f t="shared" si="18"/>
        <v>0.11739130434782609</v>
      </c>
      <c r="Q191" s="104">
        <v>230</v>
      </c>
    </row>
    <row r="192" spans="1:17" x14ac:dyDescent="0.2">
      <c r="A192" s="10" t="s">
        <v>149</v>
      </c>
      <c r="B192" s="3" t="s">
        <v>172</v>
      </c>
      <c r="C192" s="31">
        <v>47</v>
      </c>
      <c r="D192" s="27">
        <f t="shared" si="17"/>
        <v>0.14551083591331268</v>
      </c>
      <c r="E192" s="32">
        <v>323</v>
      </c>
      <c r="F192" s="47">
        <v>61</v>
      </c>
      <c r="G192" s="43">
        <f t="shared" si="20"/>
        <v>0.16397849462365591</v>
      </c>
      <c r="H192" s="48">
        <v>372</v>
      </c>
      <c r="I192" s="54">
        <v>90</v>
      </c>
      <c r="J192" s="53">
        <f t="shared" si="21"/>
        <v>0.2102803738317757</v>
      </c>
      <c r="K192" s="59">
        <v>428</v>
      </c>
      <c r="L192" s="75">
        <v>62</v>
      </c>
      <c r="M192" s="67">
        <f t="shared" si="19"/>
        <v>0.13191489361702127</v>
      </c>
      <c r="N192" s="76">
        <v>470</v>
      </c>
      <c r="O192" s="103">
        <v>62</v>
      </c>
      <c r="P192" s="99">
        <f t="shared" si="18"/>
        <v>0.13963963963963963</v>
      </c>
      <c r="Q192" s="104">
        <v>444</v>
      </c>
    </row>
    <row r="193" spans="1:17" x14ac:dyDescent="0.2">
      <c r="A193" s="10" t="s">
        <v>149</v>
      </c>
      <c r="B193" s="3" t="s">
        <v>173</v>
      </c>
      <c r="C193" s="31">
        <v>74</v>
      </c>
      <c r="D193" s="27">
        <f t="shared" si="17"/>
        <v>6.8837209302325578E-2</v>
      </c>
      <c r="E193" s="32">
        <v>1075</v>
      </c>
      <c r="F193" s="47">
        <v>111</v>
      </c>
      <c r="G193" s="43">
        <f t="shared" si="20"/>
        <v>0.10402999062792877</v>
      </c>
      <c r="H193" s="48">
        <v>1067</v>
      </c>
      <c r="I193" s="54">
        <v>143</v>
      </c>
      <c r="J193" s="53">
        <f t="shared" si="21"/>
        <v>0.1183774834437086</v>
      </c>
      <c r="K193" s="59">
        <v>1208</v>
      </c>
      <c r="L193" s="75">
        <v>131</v>
      </c>
      <c r="M193" s="67">
        <f t="shared" si="19"/>
        <v>0.10363924050632911</v>
      </c>
      <c r="N193" s="76">
        <v>1264</v>
      </c>
      <c r="O193" s="103">
        <v>142</v>
      </c>
      <c r="P193" s="99">
        <f t="shared" si="18"/>
        <v>0.11137254901960784</v>
      </c>
      <c r="Q193" s="104">
        <v>1275</v>
      </c>
    </row>
    <row r="194" spans="1:17" x14ac:dyDescent="0.2">
      <c r="A194" s="10" t="s">
        <v>149</v>
      </c>
      <c r="B194" s="3" t="s">
        <v>174</v>
      </c>
      <c r="C194" s="31">
        <v>13</v>
      </c>
      <c r="D194" s="27">
        <f t="shared" si="17"/>
        <v>5.6768558951965066E-2</v>
      </c>
      <c r="E194" s="32">
        <v>229</v>
      </c>
      <c r="F194" s="47">
        <v>52</v>
      </c>
      <c r="G194" s="43">
        <f t="shared" si="20"/>
        <v>0.17391304347826086</v>
      </c>
      <c r="H194" s="48">
        <v>299</v>
      </c>
      <c r="I194" s="54">
        <v>39</v>
      </c>
      <c r="J194" s="53">
        <f t="shared" si="21"/>
        <v>0.12913907284768211</v>
      </c>
      <c r="K194" s="59">
        <v>302</v>
      </c>
      <c r="L194" s="75">
        <v>25</v>
      </c>
      <c r="M194" s="67">
        <f t="shared" si="19"/>
        <v>9.0579710144927536E-2</v>
      </c>
      <c r="N194" s="76">
        <v>276</v>
      </c>
      <c r="O194" s="103">
        <v>38</v>
      </c>
      <c r="P194" s="99">
        <f t="shared" si="18"/>
        <v>0.12837837837837837</v>
      </c>
      <c r="Q194" s="104">
        <v>296</v>
      </c>
    </row>
    <row r="195" spans="1:17" x14ac:dyDescent="0.2">
      <c r="A195" s="10" t="s">
        <v>149</v>
      </c>
      <c r="B195" s="3" t="s">
        <v>175</v>
      </c>
      <c r="C195" s="31">
        <v>22</v>
      </c>
      <c r="D195" s="27">
        <f t="shared" si="17"/>
        <v>0.11578947368421053</v>
      </c>
      <c r="E195" s="32">
        <v>190</v>
      </c>
      <c r="F195" s="47">
        <v>20</v>
      </c>
      <c r="G195" s="43">
        <f t="shared" si="20"/>
        <v>9.3896713615023469E-2</v>
      </c>
      <c r="H195" s="48">
        <v>213</v>
      </c>
      <c r="I195" s="54">
        <v>20</v>
      </c>
      <c r="J195" s="53">
        <f t="shared" si="21"/>
        <v>8.771929824561403E-2</v>
      </c>
      <c r="K195" s="59">
        <v>228</v>
      </c>
      <c r="L195" s="75">
        <v>30</v>
      </c>
      <c r="M195" s="67">
        <f t="shared" si="19"/>
        <v>0.12396694214876033</v>
      </c>
      <c r="N195" s="76">
        <v>242</v>
      </c>
      <c r="O195" s="103">
        <v>35</v>
      </c>
      <c r="P195" s="99">
        <f t="shared" si="18"/>
        <v>0.1388888888888889</v>
      </c>
      <c r="Q195" s="104">
        <v>252</v>
      </c>
    </row>
    <row r="196" spans="1:17" x14ac:dyDescent="0.2">
      <c r="A196" s="10" t="s">
        <v>149</v>
      </c>
      <c r="B196" s="3" t="s">
        <v>176</v>
      </c>
      <c r="C196" s="31">
        <v>17</v>
      </c>
      <c r="D196" s="27">
        <f t="shared" si="17"/>
        <v>4.3589743589743588E-2</v>
      </c>
      <c r="E196" s="32">
        <v>390</v>
      </c>
      <c r="F196" s="47">
        <v>52</v>
      </c>
      <c r="G196" s="43">
        <f t="shared" si="20"/>
        <v>0.13506493506493505</v>
      </c>
      <c r="H196" s="48">
        <v>385</v>
      </c>
      <c r="I196" s="54">
        <v>86</v>
      </c>
      <c r="J196" s="53">
        <f t="shared" si="21"/>
        <v>0.17063492063492064</v>
      </c>
      <c r="K196" s="59">
        <v>504</v>
      </c>
      <c r="L196" s="75">
        <v>62</v>
      </c>
      <c r="M196" s="67">
        <f t="shared" si="19"/>
        <v>0.13080168776371309</v>
      </c>
      <c r="N196" s="76">
        <v>474</v>
      </c>
      <c r="O196" s="103">
        <v>92</v>
      </c>
      <c r="P196" s="99">
        <f t="shared" si="18"/>
        <v>0.17523809523809525</v>
      </c>
      <c r="Q196" s="104">
        <v>525</v>
      </c>
    </row>
    <row r="197" spans="1:17" x14ac:dyDescent="0.2">
      <c r="A197" s="10" t="s">
        <v>149</v>
      </c>
      <c r="B197" s="3" t="s">
        <v>177</v>
      </c>
      <c r="C197" s="31">
        <v>38</v>
      </c>
      <c r="D197" s="27">
        <f t="shared" si="17"/>
        <v>0.12025316455696203</v>
      </c>
      <c r="E197" s="32">
        <v>316</v>
      </c>
      <c r="F197" s="47">
        <v>49</v>
      </c>
      <c r="G197" s="43">
        <f t="shared" si="20"/>
        <v>0.12694300518134716</v>
      </c>
      <c r="H197" s="48">
        <v>386</v>
      </c>
      <c r="I197" s="54">
        <v>70</v>
      </c>
      <c r="J197" s="53">
        <f t="shared" si="21"/>
        <v>0.16203703703703703</v>
      </c>
      <c r="K197" s="59">
        <v>432</v>
      </c>
      <c r="L197" s="75">
        <v>54</v>
      </c>
      <c r="M197" s="67">
        <f t="shared" si="19"/>
        <v>0.1125</v>
      </c>
      <c r="N197" s="76">
        <v>480</v>
      </c>
      <c r="O197" s="103">
        <v>43</v>
      </c>
      <c r="P197" s="99">
        <f t="shared" si="18"/>
        <v>9.3681917211328972E-2</v>
      </c>
      <c r="Q197" s="104">
        <v>459</v>
      </c>
    </row>
    <row r="198" spans="1:17" x14ac:dyDescent="0.2">
      <c r="A198" s="10" t="s">
        <v>149</v>
      </c>
      <c r="B198" s="3" t="s">
        <v>178</v>
      </c>
      <c r="C198" s="31">
        <v>17</v>
      </c>
      <c r="D198" s="27">
        <f t="shared" si="17"/>
        <v>7.623318385650224E-2</v>
      </c>
      <c r="E198" s="32">
        <v>223</v>
      </c>
      <c r="F198" s="47">
        <v>23</v>
      </c>
      <c r="G198" s="43">
        <f t="shared" si="20"/>
        <v>9.0196078431372548E-2</v>
      </c>
      <c r="H198" s="48">
        <v>255</v>
      </c>
      <c r="I198" s="54">
        <v>33</v>
      </c>
      <c r="J198" s="53">
        <f t="shared" si="21"/>
        <v>0.12643678160919541</v>
      </c>
      <c r="K198" s="59">
        <v>261</v>
      </c>
      <c r="L198" s="75">
        <v>33</v>
      </c>
      <c r="M198" s="67">
        <f t="shared" si="19"/>
        <v>0.10312499999999999</v>
      </c>
      <c r="N198" s="76">
        <v>320</v>
      </c>
      <c r="O198" s="103">
        <v>35</v>
      </c>
      <c r="P198" s="99">
        <f t="shared" si="18"/>
        <v>0.12152777777777778</v>
      </c>
      <c r="Q198" s="104">
        <v>288</v>
      </c>
    </row>
    <row r="199" spans="1:17" x14ac:dyDescent="0.2">
      <c r="A199" s="10" t="s">
        <v>149</v>
      </c>
      <c r="B199" s="3" t="s">
        <v>179</v>
      </c>
      <c r="C199" s="31">
        <v>14</v>
      </c>
      <c r="D199" s="27">
        <f t="shared" si="17"/>
        <v>7.1065989847715741E-2</v>
      </c>
      <c r="E199" s="32">
        <v>197</v>
      </c>
      <c r="F199" s="47">
        <v>30</v>
      </c>
      <c r="G199" s="43">
        <f t="shared" si="20"/>
        <v>0.13513513513513514</v>
      </c>
      <c r="H199" s="48">
        <v>222</v>
      </c>
      <c r="I199" s="54">
        <v>31</v>
      </c>
      <c r="J199" s="53">
        <f t="shared" si="21"/>
        <v>0.1336206896551724</v>
      </c>
      <c r="K199" s="59">
        <v>232</v>
      </c>
      <c r="L199" s="75">
        <v>30</v>
      </c>
      <c r="M199" s="67">
        <f t="shared" si="19"/>
        <v>0.13043478260869565</v>
      </c>
      <c r="N199" s="76">
        <v>230</v>
      </c>
      <c r="O199" s="103">
        <v>47</v>
      </c>
      <c r="P199" s="99">
        <f t="shared" si="18"/>
        <v>0.17407407407407408</v>
      </c>
      <c r="Q199" s="104">
        <v>270</v>
      </c>
    </row>
    <row r="200" spans="1:17" x14ac:dyDescent="0.2">
      <c r="A200" s="10" t="s">
        <v>149</v>
      </c>
      <c r="B200" s="3" t="s">
        <v>180</v>
      </c>
      <c r="C200" s="31">
        <v>1658</v>
      </c>
      <c r="D200" s="27">
        <f t="shared" si="17"/>
        <v>0.12681658253021263</v>
      </c>
      <c r="E200" s="32">
        <v>13074</v>
      </c>
      <c r="F200" s="47">
        <v>2887</v>
      </c>
      <c r="G200" s="43">
        <f t="shared" si="20"/>
        <v>0.18413164104853627</v>
      </c>
      <c r="H200" s="48">
        <v>15679</v>
      </c>
      <c r="I200" s="54">
        <v>3010</v>
      </c>
      <c r="J200" s="53">
        <f t="shared" si="21"/>
        <v>0.17475615420343707</v>
      </c>
      <c r="K200" s="59">
        <v>17224</v>
      </c>
      <c r="L200" s="75">
        <v>3265</v>
      </c>
      <c r="M200" s="67">
        <f t="shared" si="19"/>
        <v>0.17835682289959576</v>
      </c>
      <c r="N200" s="76">
        <v>18306</v>
      </c>
      <c r="O200" s="103">
        <v>3232</v>
      </c>
      <c r="P200" s="99">
        <f t="shared" si="18"/>
        <v>0.17669892296757969</v>
      </c>
      <c r="Q200" s="104">
        <v>18291</v>
      </c>
    </row>
    <row r="201" spans="1:17" x14ac:dyDescent="0.2">
      <c r="A201" s="10" t="s">
        <v>149</v>
      </c>
      <c r="B201" s="3" t="s">
        <v>181</v>
      </c>
      <c r="C201" s="31">
        <v>118</v>
      </c>
      <c r="D201" s="27">
        <f t="shared" si="17"/>
        <v>5.75609756097561E-2</v>
      </c>
      <c r="E201" s="32">
        <v>2050</v>
      </c>
      <c r="F201" s="47">
        <v>297</v>
      </c>
      <c r="G201" s="43">
        <f t="shared" si="20"/>
        <v>0.10855263157894737</v>
      </c>
      <c r="H201" s="48">
        <v>2736</v>
      </c>
      <c r="I201" s="54">
        <v>359</v>
      </c>
      <c r="J201" s="53">
        <f t="shared" si="21"/>
        <v>0.12260928961748634</v>
      </c>
      <c r="K201" s="59">
        <v>2928</v>
      </c>
      <c r="L201" s="75">
        <v>371</v>
      </c>
      <c r="M201" s="67">
        <f t="shared" si="19"/>
        <v>0.1162280701754386</v>
      </c>
      <c r="N201" s="76">
        <v>3192</v>
      </c>
      <c r="O201" s="103">
        <v>490</v>
      </c>
      <c r="P201" s="99">
        <f t="shared" si="18"/>
        <v>0.15142150803461063</v>
      </c>
      <c r="Q201" s="104">
        <v>3236</v>
      </c>
    </row>
    <row r="202" spans="1:17" x14ac:dyDescent="0.2">
      <c r="A202" s="10" t="s">
        <v>149</v>
      </c>
      <c r="B202" s="3" t="s">
        <v>182</v>
      </c>
      <c r="C202" s="31">
        <v>115</v>
      </c>
      <c r="D202" s="27">
        <f t="shared" si="17"/>
        <v>9.8797250859106525E-2</v>
      </c>
      <c r="E202" s="32">
        <v>1164</v>
      </c>
      <c r="F202" s="47">
        <v>160</v>
      </c>
      <c r="G202" s="43">
        <f t="shared" si="20"/>
        <v>0.11585807385952208</v>
      </c>
      <c r="H202" s="48">
        <v>1381</v>
      </c>
      <c r="I202" s="54">
        <v>236</v>
      </c>
      <c r="J202" s="53">
        <f t="shared" si="21"/>
        <v>0.15598149372108394</v>
      </c>
      <c r="K202" s="59">
        <v>1513</v>
      </c>
      <c r="L202" s="75">
        <v>224</v>
      </c>
      <c r="M202" s="67">
        <f t="shared" si="19"/>
        <v>0.13076474022183304</v>
      </c>
      <c r="N202" s="76">
        <v>1713</v>
      </c>
      <c r="O202" s="103">
        <v>230</v>
      </c>
      <c r="P202" s="99">
        <f t="shared" si="18"/>
        <v>0.14447236180904521</v>
      </c>
      <c r="Q202" s="104">
        <v>1592</v>
      </c>
    </row>
    <row r="203" spans="1:17" x14ac:dyDescent="0.2">
      <c r="A203" s="10" t="s">
        <v>149</v>
      </c>
      <c r="B203" s="3" t="s">
        <v>183</v>
      </c>
      <c r="C203" s="31">
        <v>25</v>
      </c>
      <c r="D203" s="27">
        <f t="shared" si="17"/>
        <v>7.1022727272727279E-2</v>
      </c>
      <c r="E203" s="32">
        <v>352</v>
      </c>
      <c r="F203" s="47">
        <v>72</v>
      </c>
      <c r="G203" s="43">
        <f t="shared" si="20"/>
        <v>0.17603911980440098</v>
      </c>
      <c r="H203" s="48">
        <v>409</v>
      </c>
      <c r="I203" s="54">
        <v>77</v>
      </c>
      <c r="J203" s="53">
        <f t="shared" si="21"/>
        <v>0.17149220489977729</v>
      </c>
      <c r="K203" s="59">
        <v>449</v>
      </c>
      <c r="L203" s="75">
        <v>81</v>
      </c>
      <c r="M203" s="67">
        <f t="shared" si="19"/>
        <v>0.16330645161290322</v>
      </c>
      <c r="N203" s="76">
        <v>496</v>
      </c>
      <c r="O203" s="103">
        <v>85</v>
      </c>
      <c r="P203" s="99">
        <f t="shared" si="18"/>
        <v>0.18318965517241378</v>
      </c>
      <c r="Q203" s="104">
        <v>464</v>
      </c>
    </row>
    <row r="204" spans="1:17" x14ac:dyDescent="0.2">
      <c r="A204" s="10" t="s">
        <v>149</v>
      </c>
      <c r="B204" s="3" t="s">
        <v>184</v>
      </c>
      <c r="C204" s="31">
        <v>138</v>
      </c>
      <c r="D204" s="27">
        <f t="shared" si="17"/>
        <v>0.10714285714285714</v>
      </c>
      <c r="E204" s="32">
        <v>1288</v>
      </c>
      <c r="F204" s="47">
        <v>269</v>
      </c>
      <c r="G204" s="43">
        <f t="shared" si="20"/>
        <v>0.17343649258542876</v>
      </c>
      <c r="H204" s="48">
        <v>1551</v>
      </c>
      <c r="I204" s="54">
        <v>231</v>
      </c>
      <c r="J204" s="53">
        <f t="shared" si="21"/>
        <v>0.14250462677359654</v>
      </c>
      <c r="K204" s="59">
        <v>1621</v>
      </c>
      <c r="L204" s="75">
        <v>298</v>
      </c>
      <c r="M204" s="67">
        <f t="shared" si="19"/>
        <v>0.16230936819172112</v>
      </c>
      <c r="N204" s="76">
        <v>1836</v>
      </c>
      <c r="O204" s="103">
        <v>263</v>
      </c>
      <c r="P204" s="99">
        <f t="shared" si="18"/>
        <v>0.14676339285714285</v>
      </c>
      <c r="Q204" s="104">
        <v>1792</v>
      </c>
    </row>
    <row r="205" spans="1:17" x14ac:dyDescent="0.2">
      <c r="A205" s="10" t="s">
        <v>149</v>
      </c>
      <c r="B205" s="3" t="s">
        <v>185</v>
      </c>
      <c r="C205" s="31">
        <v>40</v>
      </c>
      <c r="D205" s="27">
        <f t="shared" si="17"/>
        <v>0.10416666666666667</v>
      </c>
      <c r="E205" s="32">
        <v>384</v>
      </c>
      <c r="F205" s="47">
        <v>59</v>
      </c>
      <c r="G205" s="43">
        <f t="shared" si="20"/>
        <v>0.13378684807256236</v>
      </c>
      <c r="H205" s="48">
        <v>441</v>
      </c>
      <c r="I205" s="54">
        <v>82</v>
      </c>
      <c r="J205" s="53">
        <f t="shared" si="21"/>
        <v>0.15185185185185185</v>
      </c>
      <c r="K205" s="59">
        <v>540</v>
      </c>
      <c r="L205" s="75">
        <v>73</v>
      </c>
      <c r="M205" s="67">
        <f t="shared" si="19"/>
        <v>0.14065510597302505</v>
      </c>
      <c r="N205" s="76">
        <v>519</v>
      </c>
      <c r="O205" s="103">
        <v>75</v>
      </c>
      <c r="P205" s="99">
        <f t="shared" si="18"/>
        <v>0.15274949083503056</v>
      </c>
      <c r="Q205" s="104">
        <v>491</v>
      </c>
    </row>
    <row r="206" spans="1:17" x14ac:dyDescent="0.2">
      <c r="A206" s="10" t="s">
        <v>149</v>
      </c>
      <c r="B206" s="3" t="s">
        <v>186</v>
      </c>
      <c r="C206" s="31">
        <v>108</v>
      </c>
      <c r="D206" s="27">
        <f t="shared" ref="D206:D269" si="22">C206/E206</f>
        <v>0.10588235294117647</v>
      </c>
      <c r="E206" s="32">
        <v>1020</v>
      </c>
      <c r="F206" s="47">
        <v>202</v>
      </c>
      <c r="G206" s="43">
        <f t="shared" si="20"/>
        <v>0.16989066442388562</v>
      </c>
      <c r="H206" s="48">
        <v>1189</v>
      </c>
      <c r="I206" s="54">
        <v>199</v>
      </c>
      <c r="J206" s="53">
        <f t="shared" si="21"/>
        <v>0.16583333333333333</v>
      </c>
      <c r="K206" s="59">
        <v>1200</v>
      </c>
      <c r="L206" s="75">
        <v>212</v>
      </c>
      <c r="M206" s="67">
        <f t="shared" si="19"/>
        <v>0.15832710978342046</v>
      </c>
      <c r="N206" s="76">
        <v>1339</v>
      </c>
      <c r="O206" s="103">
        <v>171</v>
      </c>
      <c r="P206" s="99">
        <f t="shared" ref="P206:P269" si="23">O206/Q206</f>
        <v>0.13549920760697307</v>
      </c>
      <c r="Q206" s="104">
        <v>1262</v>
      </c>
    </row>
    <row r="207" spans="1:17" x14ac:dyDescent="0.2">
      <c r="A207" s="10" t="s">
        <v>149</v>
      </c>
      <c r="B207" s="3" t="s">
        <v>187</v>
      </c>
      <c r="C207" s="31">
        <v>257</v>
      </c>
      <c r="D207" s="27">
        <f t="shared" si="22"/>
        <v>0.15728274173806608</v>
      </c>
      <c r="E207" s="32">
        <v>1634</v>
      </c>
      <c r="F207" s="47">
        <v>427</v>
      </c>
      <c r="G207" s="43">
        <f t="shared" si="20"/>
        <v>0.23056155507559395</v>
      </c>
      <c r="H207" s="48">
        <v>1852</v>
      </c>
      <c r="I207" s="54">
        <v>379</v>
      </c>
      <c r="J207" s="53">
        <f t="shared" si="21"/>
        <v>0.20519761775852735</v>
      </c>
      <c r="K207" s="59">
        <v>1847</v>
      </c>
      <c r="L207" s="75">
        <v>417</v>
      </c>
      <c r="M207" s="67">
        <f t="shared" si="19"/>
        <v>0.1945870275314979</v>
      </c>
      <c r="N207" s="76">
        <v>2143</v>
      </c>
      <c r="O207" s="103">
        <v>277</v>
      </c>
      <c r="P207" s="99">
        <f t="shared" si="23"/>
        <v>0.15956221198156681</v>
      </c>
      <c r="Q207" s="104">
        <v>1736</v>
      </c>
    </row>
    <row r="208" spans="1:17" x14ac:dyDescent="0.2">
      <c r="A208" s="10" t="s">
        <v>149</v>
      </c>
      <c r="B208" s="3" t="s">
        <v>188</v>
      </c>
      <c r="C208" s="31">
        <v>93</v>
      </c>
      <c r="D208" s="27">
        <f t="shared" si="22"/>
        <v>8.994197292069632E-2</v>
      </c>
      <c r="E208" s="32">
        <v>1034</v>
      </c>
      <c r="F208" s="47">
        <v>161</v>
      </c>
      <c r="G208" s="43">
        <f t="shared" si="20"/>
        <v>0.12687155240346729</v>
      </c>
      <c r="H208" s="48">
        <v>1269</v>
      </c>
      <c r="I208" s="54">
        <v>223</v>
      </c>
      <c r="J208" s="53">
        <f t="shared" si="21"/>
        <v>0.14738929279576998</v>
      </c>
      <c r="K208" s="59">
        <v>1513</v>
      </c>
      <c r="L208" s="75">
        <v>187</v>
      </c>
      <c r="M208" s="67">
        <f t="shared" si="19"/>
        <v>0.1245836109260493</v>
      </c>
      <c r="N208" s="76">
        <v>1501</v>
      </c>
      <c r="O208" s="103">
        <v>211</v>
      </c>
      <c r="P208" s="99">
        <f t="shared" si="23"/>
        <v>0.14452054794520547</v>
      </c>
      <c r="Q208" s="104">
        <v>1460</v>
      </c>
    </row>
    <row r="209" spans="1:17" x14ac:dyDescent="0.2">
      <c r="A209" s="10" t="s">
        <v>149</v>
      </c>
      <c r="B209" s="3" t="s">
        <v>189</v>
      </c>
      <c r="C209" s="31">
        <v>274</v>
      </c>
      <c r="D209" s="27">
        <f t="shared" si="22"/>
        <v>8.804627249357326E-2</v>
      </c>
      <c r="E209" s="32">
        <v>3112</v>
      </c>
      <c r="F209" s="47">
        <v>649</v>
      </c>
      <c r="G209" s="43">
        <f t="shared" si="20"/>
        <v>0.171875</v>
      </c>
      <c r="H209" s="48">
        <v>3776</v>
      </c>
      <c r="I209" s="54">
        <v>829</v>
      </c>
      <c r="J209" s="53">
        <f t="shared" si="21"/>
        <v>0.19889635316698656</v>
      </c>
      <c r="K209" s="59">
        <v>4168</v>
      </c>
      <c r="L209" s="75">
        <v>679</v>
      </c>
      <c r="M209" s="67">
        <f t="shared" si="19"/>
        <v>0.16040633120718167</v>
      </c>
      <c r="N209" s="76">
        <v>4233</v>
      </c>
      <c r="O209" s="103">
        <v>763</v>
      </c>
      <c r="P209" s="99">
        <f t="shared" si="23"/>
        <v>0.17781402936378465</v>
      </c>
      <c r="Q209" s="104">
        <v>4291</v>
      </c>
    </row>
    <row r="210" spans="1:17" x14ac:dyDescent="0.2">
      <c r="A210" s="10" t="s">
        <v>149</v>
      </c>
      <c r="B210" s="3" t="s">
        <v>190</v>
      </c>
      <c r="C210" s="31">
        <v>39</v>
      </c>
      <c r="D210" s="27">
        <f t="shared" si="22"/>
        <v>6.4676616915422883E-2</v>
      </c>
      <c r="E210" s="32">
        <v>603</v>
      </c>
      <c r="F210" s="47">
        <v>91</v>
      </c>
      <c r="G210" s="43">
        <f t="shared" si="20"/>
        <v>0.14086687306501547</v>
      </c>
      <c r="H210" s="48">
        <v>646</v>
      </c>
      <c r="I210" s="54">
        <v>112</v>
      </c>
      <c r="J210" s="53">
        <f t="shared" si="21"/>
        <v>0.13559322033898305</v>
      </c>
      <c r="K210" s="59">
        <v>826</v>
      </c>
      <c r="L210" s="75">
        <v>115</v>
      </c>
      <c r="M210" s="67">
        <f t="shared" si="19"/>
        <v>0.14357053682896379</v>
      </c>
      <c r="N210" s="76">
        <v>801</v>
      </c>
      <c r="O210" s="103">
        <v>140</v>
      </c>
      <c r="P210" s="99">
        <f t="shared" si="23"/>
        <v>0.170316301703163</v>
      </c>
      <c r="Q210" s="104">
        <v>822</v>
      </c>
    </row>
    <row r="211" spans="1:17" x14ac:dyDescent="0.2">
      <c r="A211" s="10" t="s">
        <v>149</v>
      </c>
      <c r="B211" s="3" t="s">
        <v>191</v>
      </c>
      <c r="C211" s="31">
        <v>18</v>
      </c>
      <c r="D211" s="27">
        <f t="shared" si="22"/>
        <v>6.2937062937062943E-2</v>
      </c>
      <c r="E211" s="32">
        <v>286</v>
      </c>
      <c r="F211" s="47">
        <v>53</v>
      </c>
      <c r="G211" s="43">
        <f t="shared" si="20"/>
        <v>0.17152103559870549</v>
      </c>
      <c r="H211" s="48">
        <v>309</v>
      </c>
      <c r="I211" s="54">
        <v>91</v>
      </c>
      <c r="J211" s="53">
        <f t="shared" si="21"/>
        <v>0.25068870523415976</v>
      </c>
      <c r="K211" s="59">
        <v>363</v>
      </c>
      <c r="L211" s="75">
        <v>35</v>
      </c>
      <c r="M211" s="67">
        <f t="shared" si="19"/>
        <v>0.10144927536231885</v>
      </c>
      <c r="N211" s="76">
        <v>345</v>
      </c>
      <c r="O211" s="103">
        <v>55</v>
      </c>
      <c r="P211" s="99">
        <f t="shared" si="23"/>
        <v>0.1676829268292683</v>
      </c>
      <c r="Q211" s="104">
        <v>328</v>
      </c>
    </row>
    <row r="212" spans="1:17" x14ac:dyDescent="0.2">
      <c r="A212" s="10" t="s">
        <v>149</v>
      </c>
      <c r="B212" s="3" t="s">
        <v>192</v>
      </c>
      <c r="C212" s="31">
        <v>50</v>
      </c>
      <c r="D212" s="27">
        <f t="shared" si="22"/>
        <v>7.6687116564417179E-2</v>
      </c>
      <c r="E212" s="32">
        <v>652</v>
      </c>
      <c r="F212" s="47">
        <v>118</v>
      </c>
      <c r="G212" s="43">
        <f t="shared" si="20"/>
        <v>0.16253443526170799</v>
      </c>
      <c r="H212" s="48">
        <v>726</v>
      </c>
      <c r="I212" s="54">
        <v>128</v>
      </c>
      <c r="J212" s="53">
        <f t="shared" si="21"/>
        <v>0.15421686746987953</v>
      </c>
      <c r="K212" s="59">
        <v>830</v>
      </c>
      <c r="L212" s="75">
        <v>127</v>
      </c>
      <c r="M212" s="67">
        <f t="shared" si="19"/>
        <v>0.15155131264916469</v>
      </c>
      <c r="N212" s="76">
        <v>838</v>
      </c>
      <c r="O212" s="103">
        <v>169</v>
      </c>
      <c r="P212" s="99">
        <f t="shared" si="23"/>
        <v>0.19929245283018868</v>
      </c>
      <c r="Q212" s="104">
        <v>848</v>
      </c>
    </row>
    <row r="213" spans="1:17" x14ac:dyDescent="0.2">
      <c r="A213" s="10" t="s">
        <v>149</v>
      </c>
      <c r="B213" s="3" t="s">
        <v>193</v>
      </c>
      <c r="C213" s="31">
        <v>208</v>
      </c>
      <c r="D213" s="27">
        <f t="shared" si="22"/>
        <v>0.16774193548387098</v>
      </c>
      <c r="E213" s="32">
        <v>1240</v>
      </c>
      <c r="F213" s="47">
        <v>235</v>
      </c>
      <c r="G213" s="43">
        <f t="shared" si="20"/>
        <v>0.17816527672479152</v>
      </c>
      <c r="H213" s="48">
        <v>1319</v>
      </c>
      <c r="I213" s="54">
        <v>263</v>
      </c>
      <c r="J213" s="53">
        <f t="shared" si="21"/>
        <v>0.19044170890658943</v>
      </c>
      <c r="K213" s="59">
        <v>1381</v>
      </c>
      <c r="L213" s="75">
        <v>272</v>
      </c>
      <c r="M213" s="67">
        <f t="shared" si="19"/>
        <v>0.18378378378378379</v>
      </c>
      <c r="N213" s="76">
        <v>1480</v>
      </c>
      <c r="O213" s="103">
        <v>226</v>
      </c>
      <c r="P213" s="99">
        <f t="shared" si="23"/>
        <v>0.14178168130489335</v>
      </c>
      <c r="Q213" s="104">
        <v>1594</v>
      </c>
    </row>
    <row r="214" spans="1:17" x14ac:dyDescent="0.2">
      <c r="A214" s="10" t="s">
        <v>149</v>
      </c>
      <c r="B214" s="3" t="s">
        <v>194</v>
      </c>
      <c r="C214" s="31">
        <v>53</v>
      </c>
      <c r="D214" s="27">
        <f t="shared" si="22"/>
        <v>0.12128146453089245</v>
      </c>
      <c r="E214" s="32">
        <v>437</v>
      </c>
      <c r="F214" s="47">
        <v>73</v>
      </c>
      <c r="G214" s="43">
        <f t="shared" si="20"/>
        <v>0.16294642857142858</v>
      </c>
      <c r="H214" s="48">
        <v>448</v>
      </c>
      <c r="I214" s="54">
        <v>56</v>
      </c>
      <c r="J214" s="53">
        <f t="shared" si="21"/>
        <v>0.10916179337231968</v>
      </c>
      <c r="K214" s="59">
        <v>513</v>
      </c>
      <c r="L214" s="75">
        <v>80</v>
      </c>
      <c r="M214" s="67">
        <f t="shared" si="19"/>
        <v>0.13769363166953527</v>
      </c>
      <c r="N214" s="76">
        <v>581</v>
      </c>
      <c r="O214" s="103">
        <v>103</v>
      </c>
      <c r="P214" s="99">
        <f t="shared" si="23"/>
        <v>0.18693284936479129</v>
      </c>
      <c r="Q214" s="104">
        <v>551</v>
      </c>
    </row>
    <row r="215" spans="1:17" x14ac:dyDescent="0.2">
      <c r="A215" s="10" t="s">
        <v>149</v>
      </c>
      <c r="B215" s="3" t="s">
        <v>195</v>
      </c>
      <c r="C215" s="31">
        <v>376</v>
      </c>
      <c r="D215" s="27">
        <f t="shared" si="22"/>
        <v>0.19634464751958225</v>
      </c>
      <c r="E215" s="32">
        <v>1915</v>
      </c>
      <c r="F215" s="47">
        <v>589</v>
      </c>
      <c r="G215" s="43">
        <f t="shared" si="20"/>
        <v>0.26981218506642235</v>
      </c>
      <c r="H215" s="48">
        <v>2183</v>
      </c>
      <c r="I215" s="54">
        <v>652</v>
      </c>
      <c r="J215" s="53">
        <f t="shared" si="21"/>
        <v>0.26396761133603242</v>
      </c>
      <c r="K215" s="59">
        <v>2470</v>
      </c>
      <c r="L215" s="75">
        <v>578</v>
      </c>
      <c r="M215" s="67">
        <f t="shared" si="19"/>
        <v>0.21918847174819872</v>
      </c>
      <c r="N215" s="76">
        <v>2637</v>
      </c>
      <c r="O215" s="103">
        <v>592</v>
      </c>
      <c r="P215" s="99">
        <f t="shared" si="23"/>
        <v>0.2280431432973806</v>
      </c>
      <c r="Q215" s="104">
        <v>2596</v>
      </c>
    </row>
    <row r="216" spans="1:17" x14ac:dyDescent="0.2">
      <c r="A216" s="10" t="s">
        <v>149</v>
      </c>
      <c r="B216" s="3" t="s">
        <v>196</v>
      </c>
      <c r="C216" s="31">
        <v>10</v>
      </c>
      <c r="D216" s="27">
        <f t="shared" si="22"/>
        <v>5.9171597633136092E-2</v>
      </c>
      <c r="E216" s="32">
        <v>169</v>
      </c>
      <c r="F216" s="47">
        <v>21</v>
      </c>
      <c r="G216" s="43">
        <f t="shared" si="20"/>
        <v>9.9056603773584911E-2</v>
      </c>
      <c r="H216" s="48">
        <v>212</v>
      </c>
      <c r="I216" s="54">
        <v>47</v>
      </c>
      <c r="J216" s="53">
        <f t="shared" si="21"/>
        <v>0.2088888888888889</v>
      </c>
      <c r="K216" s="59">
        <v>225</v>
      </c>
      <c r="L216" s="75">
        <v>36</v>
      </c>
      <c r="M216" s="67">
        <f t="shared" si="19"/>
        <v>0.15189873417721519</v>
      </c>
      <c r="N216" s="76">
        <v>237</v>
      </c>
      <c r="O216" s="103">
        <v>24</v>
      </c>
      <c r="P216" s="99">
        <f t="shared" si="23"/>
        <v>0.10434782608695652</v>
      </c>
      <c r="Q216" s="104">
        <v>230</v>
      </c>
    </row>
    <row r="217" spans="1:17" x14ac:dyDescent="0.2">
      <c r="A217" s="10" t="s">
        <v>149</v>
      </c>
      <c r="B217" s="3" t="s">
        <v>197</v>
      </c>
      <c r="C217" s="31">
        <v>16</v>
      </c>
      <c r="D217" s="27">
        <f t="shared" si="22"/>
        <v>7.9207920792079209E-2</v>
      </c>
      <c r="E217" s="32">
        <v>202</v>
      </c>
      <c r="F217" s="47">
        <v>29</v>
      </c>
      <c r="G217" s="43">
        <f t="shared" si="20"/>
        <v>0.12083333333333333</v>
      </c>
      <c r="H217" s="48">
        <v>240</v>
      </c>
      <c r="I217" s="54">
        <v>24</v>
      </c>
      <c r="J217" s="53">
        <f t="shared" si="21"/>
        <v>9.7560975609756101E-2</v>
      </c>
      <c r="K217" s="59">
        <v>246</v>
      </c>
      <c r="L217" s="75">
        <v>24</v>
      </c>
      <c r="M217" s="67">
        <f t="shared" si="19"/>
        <v>8.3044982698961933E-2</v>
      </c>
      <c r="N217" s="76">
        <v>289</v>
      </c>
      <c r="O217" s="103">
        <v>49</v>
      </c>
      <c r="P217" s="99">
        <f t="shared" si="23"/>
        <v>0.17883211678832117</v>
      </c>
      <c r="Q217" s="104">
        <v>274</v>
      </c>
    </row>
    <row r="218" spans="1:17" x14ac:dyDescent="0.2">
      <c r="A218" s="10" t="s">
        <v>149</v>
      </c>
      <c r="B218" s="3" t="s">
        <v>198</v>
      </c>
      <c r="C218" s="31">
        <v>44</v>
      </c>
      <c r="D218" s="27">
        <f t="shared" si="22"/>
        <v>7.3949579831932774E-2</v>
      </c>
      <c r="E218" s="32">
        <v>595</v>
      </c>
      <c r="F218" s="47">
        <v>107</v>
      </c>
      <c r="G218" s="43">
        <f t="shared" si="20"/>
        <v>0.12692763938315541</v>
      </c>
      <c r="H218" s="48">
        <v>843</v>
      </c>
      <c r="I218" s="54">
        <v>124</v>
      </c>
      <c r="J218" s="53">
        <f t="shared" si="21"/>
        <v>0.148859543817527</v>
      </c>
      <c r="K218" s="59">
        <v>833</v>
      </c>
      <c r="L218" s="75">
        <v>132</v>
      </c>
      <c r="M218" s="67">
        <f t="shared" si="19"/>
        <v>0.14087513340448238</v>
      </c>
      <c r="N218" s="76">
        <v>937</v>
      </c>
      <c r="O218" s="103">
        <v>165</v>
      </c>
      <c r="P218" s="99">
        <f t="shared" si="23"/>
        <v>0.18602029312288612</v>
      </c>
      <c r="Q218" s="104">
        <v>887</v>
      </c>
    </row>
    <row r="219" spans="1:17" x14ac:dyDescent="0.2">
      <c r="A219" s="10" t="s">
        <v>199</v>
      </c>
      <c r="B219" s="3" t="s">
        <v>200</v>
      </c>
      <c r="C219" s="31">
        <v>10</v>
      </c>
      <c r="D219" s="27">
        <f t="shared" si="22"/>
        <v>4.784688995215311E-2</v>
      </c>
      <c r="E219" s="32">
        <v>209</v>
      </c>
      <c r="F219" s="47">
        <v>23</v>
      </c>
      <c r="G219" s="43">
        <f t="shared" si="20"/>
        <v>0.1036036036036036</v>
      </c>
      <c r="H219" s="48">
        <v>222</v>
      </c>
      <c r="I219" s="54">
        <v>30</v>
      </c>
      <c r="J219" s="53">
        <f t="shared" si="21"/>
        <v>0.11538461538461539</v>
      </c>
      <c r="K219" s="59">
        <v>260</v>
      </c>
      <c r="L219" s="75">
        <v>20</v>
      </c>
      <c r="M219" s="67">
        <f t="shared" si="19"/>
        <v>6.9204152249134954E-2</v>
      </c>
      <c r="N219" s="76">
        <v>289</v>
      </c>
      <c r="O219" s="103">
        <v>35</v>
      </c>
      <c r="P219" s="99">
        <f t="shared" si="23"/>
        <v>0.12411347517730496</v>
      </c>
      <c r="Q219" s="104">
        <v>282</v>
      </c>
    </row>
    <row r="220" spans="1:17" x14ac:dyDescent="0.2">
      <c r="A220" s="10" t="s">
        <v>199</v>
      </c>
      <c r="B220" s="3" t="s">
        <v>201</v>
      </c>
      <c r="C220" s="31">
        <v>4</v>
      </c>
      <c r="D220" s="27">
        <f t="shared" si="22"/>
        <v>2.3952095808383235E-2</v>
      </c>
      <c r="E220" s="32">
        <v>167</v>
      </c>
      <c r="F220" s="47">
        <v>10</v>
      </c>
      <c r="G220" s="43">
        <f t="shared" si="20"/>
        <v>5.1546391752577317E-2</v>
      </c>
      <c r="H220" s="48">
        <v>194</v>
      </c>
      <c r="I220" s="54">
        <v>17</v>
      </c>
      <c r="J220" s="53">
        <f t="shared" si="21"/>
        <v>8.9005235602094238E-2</v>
      </c>
      <c r="K220" s="59">
        <v>191</v>
      </c>
      <c r="L220" s="75">
        <v>16</v>
      </c>
      <c r="M220" s="67">
        <f t="shared" si="19"/>
        <v>8.0808080808080815E-2</v>
      </c>
      <c r="N220" s="76">
        <v>198</v>
      </c>
      <c r="O220" s="103">
        <v>21</v>
      </c>
      <c r="P220" s="99">
        <f t="shared" si="23"/>
        <v>0.1</v>
      </c>
      <c r="Q220" s="104">
        <v>210</v>
      </c>
    </row>
    <row r="221" spans="1:17" x14ac:dyDescent="0.2">
      <c r="A221" s="10" t="s">
        <v>199</v>
      </c>
      <c r="B221" s="3" t="s">
        <v>202</v>
      </c>
      <c r="C221" s="31">
        <v>9</v>
      </c>
      <c r="D221" s="27">
        <f t="shared" si="22"/>
        <v>3.0201342281879196E-2</v>
      </c>
      <c r="E221" s="32">
        <v>298</v>
      </c>
      <c r="F221" s="47">
        <v>74</v>
      </c>
      <c r="G221" s="43">
        <f t="shared" si="20"/>
        <v>0.2364217252396166</v>
      </c>
      <c r="H221" s="48">
        <v>313</v>
      </c>
      <c r="I221" s="54">
        <v>45</v>
      </c>
      <c r="J221" s="53">
        <f t="shared" si="21"/>
        <v>0.14331210191082802</v>
      </c>
      <c r="K221" s="59">
        <v>314</v>
      </c>
      <c r="L221" s="75">
        <v>50</v>
      </c>
      <c r="M221" s="67">
        <f t="shared" si="19"/>
        <v>0.15151515151515152</v>
      </c>
      <c r="N221" s="76">
        <v>330</v>
      </c>
      <c r="O221" s="103">
        <v>43</v>
      </c>
      <c r="P221" s="99">
        <f t="shared" si="23"/>
        <v>0.1246376811594203</v>
      </c>
      <c r="Q221" s="104">
        <v>345</v>
      </c>
    </row>
    <row r="222" spans="1:17" x14ac:dyDescent="0.2">
      <c r="A222" s="10" t="s">
        <v>199</v>
      </c>
      <c r="B222" s="3" t="s">
        <v>203</v>
      </c>
      <c r="C222" s="31">
        <v>6</v>
      </c>
      <c r="D222" s="27">
        <f t="shared" si="22"/>
        <v>7.6923076923076927E-2</v>
      </c>
      <c r="E222" s="32">
        <v>78</v>
      </c>
      <c r="F222" s="47">
        <v>12</v>
      </c>
      <c r="G222" s="43">
        <f t="shared" si="20"/>
        <v>0.12121212121212122</v>
      </c>
      <c r="H222" s="48">
        <v>99</v>
      </c>
      <c r="I222" s="54">
        <v>3</v>
      </c>
      <c r="J222" s="53">
        <f t="shared" si="21"/>
        <v>0.03</v>
      </c>
      <c r="K222" s="59">
        <v>100</v>
      </c>
      <c r="L222" s="75">
        <v>16</v>
      </c>
      <c r="M222" s="67">
        <f t="shared" si="19"/>
        <v>0.13008130081300814</v>
      </c>
      <c r="N222" s="76">
        <v>123</v>
      </c>
      <c r="O222" s="103">
        <v>15</v>
      </c>
      <c r="P222" s="99">
        <f t="shared" si="23"/>
        <v>0.14285714285714285</v>
      </c>
      <c r="Q222" s="104">
        <v>105</v>
      </c>
    </row>
    <row r="223" spans="1:17" x14ac:dyDescent="0.2">
      <c r="A223" s="10" t="s">
        <v>199</v>
      </c>
      <c r="B223" s="3" t="s">
        <v>204</v>
      </c>
      <c r="C223" s="31">
        <v>70</v>
      </c>
      <c r="D223" s="27">
        <f t="shared" si="22"/>
        <v>0.17412935323383086</v>
      </c>
      <c r="E223" s="32">
        <v>402</v>
      </c>
      <c r="F223" s="47">
        <v>72</v>
      </c>
      <c r="G223" s="43">
        <f t="shared" si="20"/>
        <v>0.1951219512195122</v>
      </c>
      <c r="H223" s="48">
        <v>369</v>
      </c>
      <c r="I223" s="54">
        <v>92</v>
      </c>
      <c r="J223" s="53">
        <f t="shared" si="21"/>
        <v>0.2021978021978022</v>
      </c>
      <c r="K223" s="59">
        <v>455</v>
      </c>
      <c r="L223" s="75">
        <v>62</v>
      </c>
      <c r="M223" s="67">
        <f t="shared" si="19"/>
        <v>0.128099173553719</v>
      </c>
      <c r="N223" s="76">
        <v>484</v>
      </c>
      <c r="O223" s="103">
        <v>80</v>
      </c>
      <c r="P223" s="99">
        <f t="shared" si="23"/>
        <v>0.13793103448275862</v>
      </c>
      <c r="Q223" s="104">
        <v>580</v>
      </c>
    </row>
    <row r="224" spans="1:17" x14ac:dyDescent="0.2">
      <c r="A224" s="10" t="s">
        <v>199</v>
      </c>
      <c r="B224" s="3" t="s">
        <v>205</v>
      </c>
      <c r="C224" s="31">
        <v>2</v>
      </c>
      <c r="D224" s="27">
        <f t="shared" si="22"/>
        <v>3.7735849056603772E-2</v>
      </c>
      <c r="E224" s="32">
        <v>53</v>
      </c>
      <c r="F224" s="47">
        <v>2</v>
      </c>
      <c r="G224" s="43">
        <f t="shared" si="20"/>
        <v>4.3478260869565216E-2</v>
      </c>
      <c r="H224" s="48">
        <v>46</v>
      </c>
      <c r="I224" s="54">
        <v>10</v>
      </c>
      <c r="J224" s="53">
        <f t="shared" si="21"/>
        <v>0.15625</v>
      </c>
      <c r="K224" s="59">
        <v>64</v>
      </c>
      <c r="L224" s="75">
        <v>3</v>
      </c>
      <c r="M224" s="67">
        <f t="shared" si="19"/>
        <v>4.9180327868852458E-2</v>
      </c>
      <c r="N224" s="76">
        <v>61</v>
      </c>
      <c r="O224" s="103">
        <v>3</v>
      </c>
      <c r="P224" s="99">
        <f t="shared" si="23"/>
        <v>5.1724137931034482E-2</v>
      </c>
      <c r="Q224" s="104">
        <v>58</v>
      </c>
    </row>
    <row r="225" spans="1:17" x14ac:dyDescent="0.2">
      <c r="A225" s="10" t="s">
        <v>199</v>
      </c>
      <c r="B225" s="3" t="s">
        <v>206</v>
      </c>
      <c r="C225" s="31">
        <v>6</v>
      </c>
      <c r="D225" s="27">
        <f t="shared" si="22"/>
        <v>4.1666666666666664E-2</v>
      </c>
      <c r="E225" s="32">
        <v>144</v>
      </c>
      <c r="F225" s="47">
        <v>33</v>
      </c>
      <c r="G225" s="43">
        <f t="shared" si="20"/>
        <v>0.14932126696832579</v>
      </c>
      <c r="H225" s="48">
        <v>221</v>
      </c>
      <c r="I225" s="54">
        <v>19</v>
      </c>
      <c r="J225" s="53">
        <f t="shared" si="21"/>
        <v>0.11242603550295859</v>
      </c>
      <c r="K225" s="59">
        <v>169</v>
      </c>
      <c r="L225" s="75">
        <v>27</v>
      </c>
      <c r="M225" s="67">
        <f t="shared" si="19"/>
        <v>0.1115702479338843</v>
      </c>
      <c r="N225" s="76">
        <v>242</v>
      </c>
      <c r="O225" s="103">
        <v>29</v>
      </c>
      <c r="P225" s="99">
        <f t="shared" si="23"/>
        <v>0.12831858407079647</v>
      </c>
      <c r="Q225" s="104">
        <v>226</v>
      </c>
    </row>
    <row r="226" spans="1:17" x14ac:dyDescent="0.2">
      <c r="A226" s="10" t="s">
        <v>199</v>
      </c>
      <c r="B226" s="3" t="s">
        <v>207</v>
      </c>
      <c r="C226" s="31">
        <v>13</v>
      </c>
      <c r="D226" s="27">
        <f t="shared" si="22"/>
        <v>9.2198581560283682E-2</v>
      </c>
      <c r="E226" s="32">
        <v>141</v>
      </c>
      <c r="F226" s="47">
        <v>18</v>
      </c>
      <c r="G226" s="43">
        <f t="shared" si="20"/>
        <v>9.7826086956521743E-2</v>
      </c>
      <c r="H226" s="48">
        <v>184</v>
      </c>
      <c r="I226" s="54">
        <v>12</v>
      </c>
      <c r="J226" s="53">
        <f t="shared" si="21"/>
        <v>7.4999999999999997E-2</v>
      </c>
      <c r="K226" s="59">
        <v>160</v>
      </c>
      <c r="L226" s="75">
        <v>15</v>
      </c>
      <c r="M226" s="67">
        <f t="shared" si="19"/>
        <v>7.3170731707317069E-2</v>
      </c>
      <c r="N226" s="76">
        <v>205</v>
      </c>
      <c r="O226" s="103">
        <v>23</v>
      </c>
      <c r="P226" s="99">
        <f t="shared" si="23"/>
        <v>0.13372093023255813</v>
      </c>
      <c r="Q226" s="104">
        <v>172</v>
      </c>
    </row>
    <row r="227" spans="1:17" x14ac:dyDescent="0.2">
      <c r="A227" s="10" t="s">
        <v>199</v>
      </c>
      <c r="B227" s="3" t="s">
        <v>208</v>
      </c>
      <c r="C227" s="31">
        <v>9</v>
      </c>
      <c r="D227" s="27">
        <f t="shared" si="22"/>
        <v>3.643724696356275E-2</v>
      </c>
      <c r="E227" s="32">
        <v>247</v>
      </c>
      <c r="F227" s="47">
        <v>19</v>
      </c>
      <c r="G227" s="43">
        <f t="shared" si="20"/>
        <v>7.2243346007604556E-2</v>
      </c>
      <c r="H227" s="48">
        <v>263</v>
      </c>
      <c r="I227" s="54">
        <v>22</v>
      </c>
      <c r="J227" s="53">
        <f t="shared" si="21"/>
        <v>7.407407407407407E-2</v>
      </c>
      <c r="K227" s="59">
        <v>297</v>
      </c>
      <c r="L227" s="75">
        <v>21</v>
      </c>
      <c r="M227" s="67">
        <f t="shared" si="19"/>
        <v>6.9078947368421059E-2</v>
      </c>
      <c r="N227" s="76">
        <v>304</v>
      </c>
      <c r="O227" s="103">
        <v>27</v>
      </c>
      <c r="P227" s="99">
        <f t="shared" si="23"/>
        <v>9.375E-2</v>
      </c>
      <c r="Q227" s="104">
        <v>288</v>
      </c>
    </row>
    <row r="228" spans="1:17" x14ac:dyDescent="0.2">
      <c r="A228" s="10" t="s">
        <v>199</v>
      </c>
      <c r="B228" s="3" t="s">
        <v>209</v>
      </c>
      <c r="C228" s="31">
        <v>14</v>
      </c>
      <c r="D228" s="27">
        <f t="shared" si="22"/>
        <v>5.9322033898305086E-2</v>
      </c>
      <c r="E228" s="32">
        <v>236</v>
      </c>
      <c r="F228" s="47">
        <v>43</v>
      </c>
      <c r="G228" s="43">
        <f t="shared" si="20"/>
        <v>0.15636363636363637</v>
      </c>
      <c r="H228" s="48">
        <v>275</v>
      </c>
      <c r="I228" s="54">
        <v>51</v>
      </c>
      <c r="J228" s="53">
        <f t="shared" si="21"/>
        <v>0.15644171779141106</v>
      </c>
      <c r="K228" s="59">
        <v>326</v>
      </c>
      <c r="L228" s="75">
        <v>52</v>
      </c>
      <c r="M228" s="67">
        <f t="shared" ref="M228:M291" si="24">L228/N228</f>
        <v>0.1543026706231454</v>
      </c>
      <c r="N228" s="76">
        <v>337</v>
      </c>
      <c r="O228" s="103">
        <v>46</v>
      </c>
      <c r="P228" s="99">
        <f t="shared" si="23"/>
        <v>0.13489736070381231</v>
      </c>
      <c r="Q228" s="104">
        <v>341</v>
      </c>
    </row>
    <row r="229" spans="1:17" x14ac:dyDescent="0.2">
      <c r="A229" s="10" t="s">
        <v>199</v>
      </c>
      <c r="B229" s="3" t="s">
        <v>210</v>
      </c>
      <c r="C229" s="31">
        <v>233</v>
      </c>
      <c r="D229" s="27">
        <f t="shared" si="22"/>
        <v>0.10514440433212996</v>
      </c>
      <c r="E229" s="32">
        <v>2216</v>
      </c>
      <c r="F229" s="47">
        <v>451</v>
      </c>
      <c r="G229" s="43">
        <f t="shared" ref="G229:G292" si="25">F229/H229</f>
        <v>0.17982456140350878</v>
      </c>
      <c r="H229" s="48">
        <v>2508</v>
      </c>
      <c r="I229" s="54">
        <v>566</v>
      </c>
      <c r="J229" s="53">
        <f t="shared" ref="J229:J292" si="26">I229/K229</f>
        <v>0.19894551845342706</v>
      </c>
      <c r="K229" s="59">
        <v>2845</v>
      </c>
      <c r="L229" s="75">
        <v>549</v>
      </c>
      <c r="M229" s="67">
        <f t="shared" si="24"/>
        <v>0.16758241758241757</v>
      </c>
      <c r="N229" s="76">
        <v>3276</v>
      </c>
      <c r="O229" s="103">
        <v>643</v>
      </c>
      <c r="P229" s="99">
        <f t="shared" si="23"/>
        <v>0.1979679802955665</v>
      </c>
      <c r="Q229" s="104">
        <v>3248</v>
      </c>
    </row>
    <row r="230" spans="1:17" x14ac:dyDescent="0.2">
      <c r="A230" s="10" t="s">
        <v>199</v>
      </c>
      <c r="B230" s="3" t="s">
        <v>211</v>
      </c>
      <c r="C230" s="31">
        <v>46</v>
      </c>
      <c r="D230" s="27">
        <f t="shared" si="22"/>
        <v>8.3182640144665462E-2</v>
      </c>
      <c r="E230" s="32">
        <v>553</v>
      </c>
      <c r="F230" s="47">
        <v>110</v>
      </c>
      <c r="G230" s="43">
        <f t="shared" si="25"/>
        <v>0.17054263565891473</v>
      </c>
      <c r="H230" s="48">
        <v>645</v>
      </c>
      <c r="I230" s="54">
        <v>93</v>
      </c>
      <c r="J230" s="53">
        <f t="shared" si="26"/>
        <v>0.12687585266030013</v>
      </c>
      <c r="K230" s="59">
        <v>733</v>
      </c>
      <c r="L230" s="75">
        <v>103</v>
      </c>
      <c r="M230" s="67">
        <f t="shared" si="24"/>
        <v>0.1327319587628866</v>
      </c>
      <c r="N230" s="76">
        <v>776</v>
      </c>
      <c r="O230" s="103">
        <v>142</v>
      </c>
      <c r="P230" s="99">
        <f t="shared" si="23"/>
        <v>0.17661691542288557</v>
      </c>
      <c r="Q230" s="104">
        <v>804</v>
      </c>
    </row>
    <row r="231" spans="1:17" x14ac:dyDescent="0.2">
      <c r="A231" s="10" t="s">
        <v>199</v>
      </c>
      <c r="B231" s="3" t="s">
        <v>212</v>
      </c>
      <c r="C231" s="31">
        <v>6</v>
      </c>
      <c r="D231" s="27">
        <f t="shared" si="22"/>
        <v>3.9473684210526314E-2</v>
      </c>
      <c r="E231" s="32">
        <v>152</v>
      </c>
      <c r="F231" s="47">
        <v>18</v>
      </c>
      <c r="G231" s="43">
        <f t="shared" si="25"/>
        <v>8.7804878048780483E-2</v>
      </c>
      <c r="H231" s="48">
        <v>205</v>
      </c>
      <c r="I231" s="54">
        <v>13</v>
      </c>
      <c r="J231" s="53">
        <f t="shared" si="26"/>
        <v>5.829596412556054E-2</v>
      </c>
      <c r="K231" s="59">
        <v>223</v>
      </c>
      <c r="L231" s="75">
        <v>27</v>
      </c>
      <c r="M231" s="67">
        <f t="shared" si="24"/>
        <v>0.11538461538461539</v>
      </c>
      <c r="N231" s="76">
        <v>234</v>
      </c>
      <c r="O231" s="103">
        <v>8</v>
      </c>
      <c r="P231" s="99">
        <f t="shared" si="23"/>
        <v>3.6363636363636362E-2</v>
      </c>
      <c r="Q231" s="104">
        <v>220</v>
      </c>
    </row>
    <row r="232" spans="1:17" x14ac:dyDescent="0.2">
      <c r="A232" s="10" t="s">
        <v>199</v>
      </c>
      <c r="B232" s="3" t="s">
        <v>213</v>
      </c>
      <c r="C232" s="31">
        <v>6</v>
      </c>
      <c r="D232" s="27">
        <f t="shared" si="22"/>
        <v>3.1088082901554404E-2</v>
      </c>
      <c r="E232" s="32">
        <v>193</v>
      </c>
      <c r="F232" s="47">
        <v>55</v>
      </c>
      <c r="G232" s="43">
        <f t="shared" si="25"/>
        <v>0.23305084745762711</v>
      </c>
      <c r="H232" s="48">
        <v>236</v>
      </c>
      <c r="I232" s="54">
        <v>74</v>
      </c>
      <c r="J232" s="53">
        <f t="shared" si="26"/>
        <v>0.27106227106227104</v>
      </c>
      <c r="K232" s="59">
        <v>273</v>
      </c>
      <c r="L232" s="75">
        <v>37</v>
      </c>
      <c r="M232" s="67">
        <f t="shared" si="24"/>
        <v>0.15546218487394958</v>
      </c>
      <c r="N232" s="76">
        <v>238</v>
      </c>
      <c r="O232" s="103">
        <v>15</v>
      </c>
      <c r="P232" s="99">
        <f t="shared" si="23"/>
        <v>6.5217391304347824E-2</v>
      </c>
      <c r="Q232" s="104">
        <v>230</v>
      </c>
    </row>
    <row r="233" spans="1:17" x14ac:dyDescent="0.2">
      <c r="A233" s="10" t="s">
        <v>199</v>
      </c>
      <c r="B233" s="3" t="s">
        <v>214</v>
      </c>
      <c r="C233" s="31">
        <v>31</v>
      </c>
      <c r="D233" s="27">
        <f t="shared" si="22"/>
        <v>5.4385964912280704E-2</v>
      </c>
      <c r="E233" s="32">
        <v>570</v>
      </c>
      <c r="F233" s="47">
        <v>48</v>
      </c>
      <c r="G233" s="43">
        <f t="shared" si="25"/>
        <v>7.6069730586370843E-2</v>
      </c>
      <c r="H233" s="48">
        <v>631</v>
      </c>
      <c r="I233" s="54">
        <v>77</v>
      </c>
      <c r="J233" s="53">
        <f t="shared" si="26"/>
        <v>0.10576923076923077</v>
      </c>
      <c r="K233" s="59">
        <v>728</v>
      </c>
      <c r="L233" s="75">
        <v>88</v>
      </c>
      <c r="M233" s="67">
        <f t="shared" si="24"/>
        <v>0.11413748378728923</v>
      </c>
      <c r="N233" s="76">
        <v>771</v>
      </c>
      <c r="O233" s="103">
        <v>63</v>
      </c>
      <c r="P233" s="99">
        <f t="shared" si="23"/>
        <v>9.2105263157894732E-2</v>
      </c>
      <c r="Q233" s="104">
        <v>684</v>
      </c>
    </row>
    <row r="234" spans="1:17" x14ac:dyDescent="0.2">
      <c r="A234" s="10" t="s">
        <v>199</v>
      </c>
      <c r="B234" s="3" t="s">
        <v>215</v>
      </c>
      <c r="C234" s="31">
        <v>9</v>
      </c>
      <c r="D234" s="27">
        <f t="shared" si="22"/>
        <v>2.6392961876832845E-2</v>
      </c>
      <c r="E234" s="32">
        <v>341</v>
      </c>
      <c r="F234" s="47">
        <v>46</v>
      </c>
      <c r="G234" s="43">
        <f t="shared" si="25"/>
        <v>0.13333333333333333</v>
      </c>
      <c r="H234" s="48">
        <v>345</v>
      </c>
      <c r="I234" s="54">
        <v>59</v>
      </c>
      <c r="J234" s="53">
        <f t="shared" si="26"/>
        <v>0.16343490304709141</v>
      </c>
      <c r="K234" s="59">
        <v>361</v>
      </c>
      <c r="L234" s="75">
        <v>45</v>
      </c>
      <c r="M234" s="67">
        <f t="shared" si="24"/>
        <v>0.11306532663316583</v>
      </c>
      <c r="N234" s="76">
        <v>398</v>
      </c>
      <c r="O234" s="103">
        <v>40</v>
      </c>
      <c r="P234" s="99">
        <f t="shared" si="23"/>
        <v>0.12944983818770225</v>
      </c>
      <c r="Q234" s="104">
        <v>309</v>
      </c>
    </row>
    <row r="235" spans="1:17" x14ac:dyDescent="0.2">
      <c r="A235" s="10" t="s">
        <v>216</v>
      </c>
      <c r="B235" s="3" t="s">
        <v>217</v>
      </c>
      <c r="C235" s="31">
        <v>16</v>
      </c>
      <c r="D235" s="27">
        <f t="shared" si="22"/>
        <v>0.11188811188811189</v>
      </c>
      <c r="E235" s="32">
        <v>143</v>
      </c>
      <c r="F235" s="47">
        <v>13</v>
      </c>
      <c r="G235" s="43">
        <f t="shared" si="25"/>
        <v>8.5526315789473686E-2</v>
      </c>
      <c r="H235" s="48">
        <v>152</v>
      </c>
      <c r="I235" s="54">
        <v>17</v>
      </c>
      <c r="J235" s="53">
        <f t="shared" si="26"/>
        <v>0.10493827160493827</v>
      </c>
      <c r="K235" s="59">
        <v>162</v>
      </c>
      <c r="L235" s="75">
        <v>20</v>
      </c>
      <c r="M235" s="67">
        <f t="shared" si="24"/>
        <v>0.11834319526627218</v>
      </c>
      <c r="N235" s="76">
        <v>169</v>
      </c>
      <c r="O235" s="103">
        <v>9</v>
      </c>
      <c r="P235" s="99">
        <f t="shared" si="23"/>
        <v>6.0810810810810814E-2</v>
      </c>
      <c r="Q235" s="104">
        <v>148</v>
      </c>
    </row>
    <row r="236" spans="1:17" x14ac:dyDescent="0.2">
      <c r="A236" s="10" t="s">
        <v>216</v>
      </c>
      <c r="B236" s="3" t="s">
        <v>218</v>
      </c>
      <c r="C236" s="31">
        <v>4</v>
      </c>
      <c r="D236" s="27">
        <f t="shared" si="22"/>
        <v>3.6363636363636362E-2</v>
      </c>
      <c r="E236" s="32">
        <v>110</v>
      </c>
      <c r="F236" s="47">
        <v>17</v>
      </c>
      <c r="G236" s="43">
        <f t="shared" si="25"/>
        <v>0.12781954887218044</v>
      </c>
      <c r="H236" s="48">
        <v>133</v>
      </c>
      <c r="I236" s="54">
        <v>14</v>
      </c>
      <c r="J236" s="53">
        <f t="shared" si="26"/>
        <v>9.5238095238095233E-2</v>
      </c>
      <c r="K236" s="59">
        <v>147</v>
      </c>
      <c r="L236" s="75">
        <v>17</v>
      </c>
      <c r="M236" s="67">
        <f t="shared" si="24"/>
        <v>0.11258278145695365</v>
      </c>
      <c r="N236" s="76">
        <v>151</v>
      </c>
      <c r="O236" s="103">
        <v>10</v>
      </c>
      <c r="P236" s="99">
        <f t="shared" si="23"/>
        <v>8.0645161290322578E-2</v>
      </c>
      <c r="Q236" s="104">
        <v>124</v>
      </c>
    </row>
    <row r="237" spans="1:17" x14ac:dyDescent="0.2">
      <c r="A237" s="10" t="s">
        <v>216</v>
      </c>
      <c r="B237" s="3" t="s">
        <v>219</v>
      </c>
      <c r="C237" s="31">
        <v>12</v>
      </c>
      <c r="D237" s="27">
        <f t="shared" si="22"/>
        <v>4.2553191489361701E-2</v>
      </c>
      <c r="E237" s="32">
        <v>282</v>
      </c>
      <c r="F237" s="47">
        <v>19</v>
      </c>
      <c r="G237" s="43">
        <f t="shared" si="25"/>
        <v>6.7137809187279157E-2</v>
      </c>
      <c r="H237" s="48">
        <v>283</v>
      </c>
      <c r="I237" s="54">
        <v>35</v>
      </c>
      <c r="J237" s="53">
        <f t="shared" si="26"/>
        <v>0.10736196319018405</v>
      </c>
      <c r="K237" s="59">
        <v>326</v>
      </c>
      <c r="L237" s="75">
        <v>46</v>
      </c>
      <c r="M237" s="67">
        <f t="shared" si="24"/>
        <v>0.1318051575931232</v>
      </c>
      <c r="N237" s="76">
        <v>349</v>
      </c>
      <c r="O237" s="103">
        <v>36</v>
      </c>
      <c r="P237" s="99">
        <f t="shared" si="23"/>
        <v>0.11764705882352941</v>
      </c>
      <c r="Q237" s="104">
        <v>306</v>
      </c>
    </row>
    <row r="238" spans="1:17" x14ac:dyDescent="0.2">
      <c r="A238" s="10" t="s">
        <v>216</v>
      </c>
      <c r="B238" s="3" t="s">
        <v>220</v>
      </c>
      <c r="C238" s="31">
        <v>37</v>
      </c>
      <c r="D238" s="27">
        <f t="shared" si="22"/>
        <v>0.1417624521072797</v>
      </c>
      <c r="E238" s="32">
        <v>261</v>
      </c>
      <c r="F238" s="47">
        <v>64</v>
      </c>
      <c r="G238" s="43">
        <f t="shared" si="25"/>
        <v>0.24150943396226415</v>
      </c>
      <c r="H238" s="48">
        <v>265</v>
      </c>
      <c r="I238" s="54">
        <v>35</v>
      </c>
      <c r="J238" s="53">
        <f t="shared" si="26"/>
        <v>0.1388888888888889</v>
      </c>
      <c r="K238" s="59">
        <v>252</v>
      </c>
      <c r="L238" s="75">
        <v>39</v>
      </c>
      <c r="M238" s="67">
        <f t="shared" si="24"/>
        <v>0.15354330708661418</v>
      </c>
      <c r="N238" s="76">
        <v>254</v>
      </c>
      <c r="O238" s="103">
        <v>22</v>
      </c>
      <c r="P238" s="99">
        <f t="shared" si="23"/>
        <v>9.3617021276595741E-2</v>
      </c>
      <c r="Q238" s="104">
        <v>235</v>
      </c>
    </row>
    <row r="239" spans="1:17" x14ac:dyDescent="0.2">
      <c r="A239" s="10" t="s">
        <v>216</v>
      </c>
      <c r="B239" s="3" t="s">
        <v>221</v>
      </c>
      <c r="C239" s="31">
        <v>7</v>
      </c>
      <c r="D239" s="27">
        <f t="shared" si="22"/>
        <v>4.046242774566474E-2</v>
      </c>
      <c r="E239" s="32">
        <v>173</v>
      </c>
      <c r="F239" s="47">
        <v>18</v>
      </c>
      <c r="G239" s="43">
        <f t="shared" si="25"/>
        <v>8.7804878048780483E-2</v>
      </c>
      <c r="H239" s="48">
        <v>205</v>
      </c>
      <c r="I239" s="54">
        <v>15</v>
      </c>
      <c r="J239" s="53">
        <f t="shared" si="26"/>
        <v>8.8235294117647065E-2</v>
      </c>
      <c r="K239" s="59">
        <v>170</v>
      </c>
      <c r="L239" s="75">
        <v>19</v>
      </c>
      <c r="M239" s="67">
        <f t="shared" si="24"/>
        <v>9.0909090909090912E-2</v>
      </c>
      <c r="N239" s="76">
        <v>209</v>
      </c>
      <c r="O239" s="103">
        <v>31</v>
      </c>
      <c r="P239" s="99">
        <f t="shared" si="23"/>
        <v>0.14485981308411214</v>
      </c>
      <c r="Q239" s="104">
        <v>214</v>
      </c>
    </row>
    <row r="240" spans="1:17" x14ac:dyDescent="0.2">
      <c r="A240" s="10" t="s">
        <v>216</v>
      </c>
      <c r="B240" s="3" t="s">
        <v>222</v>
      </c>
      <c r="C240" s="31">
        <v>2</v>
      </c>
      <c r="D240" s="27">
        <f t="shared" si="22"/>
        <v>1.5384615384615385E-2</v>
      </c>
      <c r="E240" s="32">
        <v>130</v>
      </c>
      <c r="F240" s="47">
        <v>3</v>
      </c>
      <c r="G240" s="43">
        <f t="shared" si="25"/>
        <v>2.8846153846153848E-2</v>
      </c>
      <c r="H240" s="48">
        <v>104</v>
      </c>
      <c r="I240" s="54">
        <v>5</v>
      </c>
      <c r="J240" s="53">
        <f t="shared" si="26"/>
        <v>4.4247787610619468E-2</v>
      </c>
      <c r="K240" s="59">
        <v>113</v>
      </c>
      <c r="L240" s="75">
        <v>14</v>
      </c>
      <c r="M240" s="67">
        <f t="shared" si="24"/>
        <v>0.11764705882352941</v>
      </c>
      <c r="N240" s="76">
        <v>119</v>
      </c>
      <c r="O240" s="103">
        <v>12</v>
      </c>
      <c r="P240" s="99">
        <f t="shared" si="23"/>
        <v>0.12371134020618557</v>
      </c>
      <c r="Q240" s="104">
        <v>97</v>
      </c>
    </row>
    <row r="241" spans="1:17" x14ac:dyDescent="0.2">
      <c r="A241" s="10" t="s">
        <v>216</v>
      </c>
      <c r="B241" s="3" t="s">
        <v>223</v>
      </c>
      <c r="C241" s="31">
        <v>404</v>
      </c>
      <c r="D241" s="27">
        <f t="shared" si="22"/>
        <v>0.11319697394228075</v>
      </c>
      <c r="E241" s="32">
        <v>3569</v>
      </c>
      <c r="F241" s="47">
        <v>732</v>
      </c>
      <c r="G241" s="43">
        <f t="shared" si="25"/>
        <v>0.17647058823529413</v>
      </c>
      <c r="H241" s="48">
        <v>4148</v>
      </c>
      <c r="I241" s="54">
        <v>618</v>
      </c>
      <c r="J241" s="53">
        <f t="shared" si="26"/>
        <v>0.14606476010399433</v>
      </c>
      <c r="K241" s="59">
        <v>4231</v>
      </c>
      <c r="L241" s="75">
        <v>714</v>
      </c>
      <c r="M241" s="67">
        <f t="shared" si="24"/>
        <v>0.15838509316770186</v>
      </c>
      <c r="N241" s="76">
        <v>4508</v>
      </c>
      <c r="O241" s="103">
        <v>899</v>
      </c>
      <c r="P241" s="99">
        <f t="shared" si="23"/>
        <v>0.19723562966213251</v>
      </c>
      <c r="Q241" s="104">
        <v>4558</v>
      </c>
    </row>
    <row r="242" spans="1:17" x14ac:dyDescent="0.2">
      <c r="A242" s="10" t="s">
        <v>216</v>
      </c>
      <c r="B242" s="3" t="s">
        <v>224</v>
      </c>
      <c r="C242" s="31">
        <v>37</v>
      </c>
      <c r="D242" s="27">
        <f t="shared" si="22"/>
        <v>9.0464547677261614E-2</v>
      </c>
      <c r="E242" s="32">
        <v>409</v>
      </c>
      <c r="F242" s="47">
        <v>48</v>
      </c>
      <c r="G242" s="43">
        <f t="shared" si="25"/>
        <v>0.10434782608695652</v>
      </c>
      <c r="H242" s="48">
        <v>460</v>
      </c>
      <c r="I242" s="54">
        <v>62</v>
      </c>
      <c r="J242" s="53">
        <f t="shared" si="26"/>
        <v>0.11588785046728972</v>
      </c>
      <c r="K242" s="59">
        <v>535</v>
      </c>
      <c r="L242" s="75">
        <v>54</v>
      </c>
      <c r="M242" s="67">
        <f t="shared" si="24"/>
        <v>9.6947935368043081E-2</v>
      </c>
      <c r="N242" s="76">
        <v>557</v>
      </c>
      <c r="O242" s="103">
        <v>74</v>
      </c>
      <c r="P242" s="99">
        <f t="shared" si="23"/>
        <v>0.13831775700934579</v>
      </c>
      <c r="Q242" s="104">
        <v>535</v>
      </c>
    </row>
    <row r="243" spans="1:17" x14ac:dyDescent="0.2">
      <c r="A243" s="10" t="s">
        <v>216</v>
      </c>
      <c r="B243" s="3" t="s">
        <v>225</v>
      </c>
      <c r="C243" s="31">
        <v>14</v>
      </c>
      <c r="D243" s="27">
        <f t="shared" si="22"/>
        <v>5.5555555555555552E-2</v>
      </c>
      <c r="E243" s="32">
        <v>252</v>
      </c>
      <c r="F243" s="47">
        <v>35</v>
      </c>
      <c r="G243" s="43">
        <f t="shared" si="25"/>
        <v>0.12195121951219512</v>
      </c>
      <c r="H243" s="48">
        <v>287</v>
      </c>
      <c r="I243" s="54">
        <v>32</v>
      </c>
      <c r="J243" s="53">
        <f t="shared" si="26"/>
        <v>0.11510791366906475</v>
      </c>
      <c r="K243" s="59">
        <v>278</v>
      </c>
      <c r="L243" s="75">
        <v>52</v>
      </c>
      <c r="M243" s="67">
        <f t="shared" si="24"/>
        <v>0.18772563176895307</v>
      </c>
      <c r="N243" s="76">
        <v>277</v>
      </c>
      <c r="O243" s="103">
        <v>42</v>
      </c>
      <c r="P243" s="99">
        <f t="shared" si="23"/>
        <v>0.17004048582995951</v>
      </c>
      <c r="Q243" s="104">
        <v>247</v>
      </c>
    </row>
    <row r="244" spans="1:17" x14ac:dyDescent="0.2">
      <c r="A244" s="10" t="s">
        <v>216</v>
      </c>
      <c r="B244" s="3" t="s">
        <v>226</v>
      </c>
      <c r="C244" s="31">
        <v>42</v>
      </c>
      <c r="D244" s="27">
        <f t="shared" si="22"/>
        <v>6.1135371179039298E-2</v>
      </c>
      <c r="E244" s="32">
        <v>687</v>
      </c>
      <c r="F244" s="47">
        <v>88</v>
      </c>
      <c r="G244" s="43">
        <f t="shared" si="25"/>
        <v>0.11686586985391766</v>
      </c>
      <c r="H244" s="48">
        <v>753</v>
      </c>
      <c r="I244" s="54">
        <v>87</v>
      </c>
      <c r="J244" s="53">
        <f t="shared" si="26"/>
        <v>0.10116279069767442</v>
      </c>
      <c r="K244" s="59">
        <v>860</v>
      </c>
      <c r="L244" s="75">
        <v>100</v>
      </c>
      <c r="M244" s="67">
        <f t="shared" si="24"/>
        <v>0.1124859392575928</v>
      </c>
      <c r="N244" s="76">
        <v>889</v>
      </c>
      <c r="O244" s="103">
        <v>117</v>
      </c>
      <c r="P244" s="99">
        <f t="shared" si="23"/>
        <v>0.13716295427901523</v>
      </c>
      <c r="Q244" s="104">
        <v>853</v>
      </c>
    </row>
    <row r="245" spans="1:17" x14ac:dyDescent="0.2">
      <c r="A245" s="10" t="s">
        <v>216</v>
      </c>
      <c r="B245" s="3" t="s">
        <v>227</v>
      </c>
      <c r="C245" s="31">
        <v>16</v>
      </c>
      <c r="D245" s="27">
        <f t="shared" si="22"/>
        <v>5.5555555555555552E-2</v>
      </c>
      <c r="E245" s="32">
        <v>288</v>
      </c>
      <c r="F245" s="47">
        <v>25</v>
      </c>
      <c r="G245" s="43">
        <f t="shared" si="25"/>
        <v>8.4745762711864403E-2</v>
      </c>
      <c r="H245" s="48">
        <v>295</v>
      </c>
      <c r="I245" s="54">
        <v>36</v>
      </c>
      <c r="J245" s="53">
        <f t="shared" si="26"/>
        <v>9.8360655737704916E-2</v>
      </c>
      <c r="K245" s="59">
        <v>366</v>
      </c>
      <c r="L245" s="75">
        <v>38</v>
      </c>
      <c r="M245" s="67">
        <f t="shared" si="24"/>
        <v>0.11143695014662756</v>
      </c>
      <c r="N245" s="76">
        <v>341</v>
      </c>
      <c r="O245" s="103">
        <v>63</v>
      </c>
      <c r="P245" s="99">
        <f t="shared" si="23"/>
        <v>0.18639053254437871</v>
      </c>
      <c r="Q245" s="104">
        <v>338</v>
      </c>
    </row>
    <row r="246" spans="1:17" x14ac:dyDescent="0.2">
      <c r="A246" s="10" t="s">
        <v>216</v>
      </c>
      <c r="B246" s="3" t="s">
        <v>228</v>
      </c>
      <c r="C246" s="31">
        <v>28</v>
      </c>
      <c r="D246" s="27">
        <f t="shared" si="22"/>
        <v>4.9382716049382713E-2</v>
      </c>
      <c r="E246" s="32">
        <v>567</v>
      </c>
      <c r="F246" s="47">
        <v>58</v>
      </c>
      <c r="G246" s="43">
        <f t="shared" si="25"/>
        <v>9.1917591125198095E-2</v>
      </c>
      <c r="H246" s="48">
        <v>631</v>
      </c>
      <c r="I246" s="54">
        <v>43</v>
      </c>
      <c r="J246" s="53">
        <f t="shared" si="26"/>
        <v>6.5548780487804881E-2</v>
      </c>
      <c r="K246" s="59">
        <v>656</v>
      </c>
      <c r="L246" s="75">
        <v>97</v>
      </c>
      <c r="M246" s="67">
        <f t="shared" si="24"/>
        <v>0.13857142857142857</v>
      </c>
      <c r="N246" s="76">
        <v>700</v>
      </c>
      <c r="O246" s="103">
        <v>79</v>
      </c>
      <c r="P246" s="99">
        <f t="shared" si="23"/>
        <v>0.13859649122807016</v>
      </c>
      <c r="Q246" s="104">
        <v>570</v>
      </c>
    </row>
    <row r="247" spans="1:17" x14ac:dyDescent="0.2">
      <c r="A247" s="10" t="s">
        <v>229</v>
      </c>
      <c r="B247" s="3" t="s">
        <v>230</v>
      </c>
      <c r="C247" s="31">
        <v>4</v>
      </c>
      <c r="D247" s="27">
        <f t="shared" si="22"/>
        <v>4.2553191489361701E-2</v>
      </c>
      <c r="E247" s="32">
        <v>94</v>
      </c>
      <c r="F247" s="47">
        <v>16</v>
      </c>
      <c r="G247" s="43">
        <f t="shared" si="25"/>
        <v>0.13559322033898305</v>
      </c>
      <c r="H247" s="48">
        <v>118</v>
      </c>
      <c r="I247" s="54">
        <v>13</v>
      </c>
      <c r="J247" s="53">
        <f t="shared" si="26"/>
        <v>0.11304347826086956</v>
      </c>
      <c r="K247" s="59">
        <v>115</v>
      </c>
      <c r="L247" s="75">
        <v>3</v>
      </c>
      <c r="M247" s="67">
        <f t="shared" si="24"/>
        <v>2.9126213592233011E-2</v>
      </c>
      <c r="N247" s="76">
        <v>103</v>
      </c>
      <c r="O247" s="103">
        <v>11</v>
      </c>
      <c r="P247" s="99">
        <f t="shared" si="23"/>
        <v>8.7999999999999995E-2</v>
      </c>
      <c r="Q247" s="104">
        <v>125</v>
      </c>
    </row>
    <row r="248" spans="1:17" x14ac:dyDescent="0.2">
      <c r="A248" s="10" t="s">
        <v>229</v>
      </c>
      <c r="B248" s="3" t="s">
        <v>231</v>
      </c>
      <c r="C248" s="31">
        <v>3</v>
      </c>
      <c r="D248" s="27">
        <f t="shared" si="22"/>
        <v>1.6042780748663103E-2</v>
      </c>
      <c r="E248" s="32">
        <v>187</v>
      </c>
      <c r="F248" s="47">
        <v>26</v>
      </c>
      <c r="G248" s="43">
        <f t="shared" si="25"/>
        <v>0.12871287128712872</v>
      </c>
      <c r="H248" s="48">
        <v>202</v>
      </c>
      <c r="I248" s="54">
        <v>24</v>
      </c>
      <c r="J248" s="53">
        <f t="shared" si="26"/>
        <v>0.10084033613445378</v>
      </c>
      <c r="K248" s="59">
        <v>238</v>
      </c>
      <c r="L248" s="75">
        <v>19</v>
      </c>
      <c r="M248" s="67">
        <f t="shared" si="24"/>
        <v>7.6923076923076927E-2</v>
      </c>
      <c r="N248" s="76">
        <v>247</v>
      </c>
      <c r="O248" s="103">
        <v>24</v>
      </c>
      <c r="P248" s="99">
        <f t="shared" si="23"/>
        <v>0.10909090909090909</v>
      </c>
      <c r="Q248" s="104">
        <v>220</v>
      </c>
    </row>
    <row r="249" spans="1:17" x14ac:dyDescent="0.2">
      <c r="A249" s="10" t="s">
        <v>229</v>
      </c>
      <c r="B249" s="3" t="s">
        <v>232</v>
      </c>
      <c r="C249" s="31">
        <v>5</v>
      </c>
      <c r="D249" s="27">
        <f t="shared" si="22"/>
        <v>3.3783783783783786E-2</v>
      </c>
      <c r="E249" s="32">
        <v>148</v>
      </c>
      <c r="F249" s="47">
        <v>14</v>
      </c>
      <c r="G249" s="43">
        <f t="shared" si="25"/>
        <v>9.1503267973856203E-2</v>
      </c>
      <c r="H249" s="48">
        <v>153</v>
      </c>
      <c r="I249" s="54">
        <v>15</v>
      </c>
      <c r="J249" s="53">
        <f t="shared" si="26"/>
        <v>9.4339622641509441E-2</v>
      </c>
      <c r="K249" s="59">
        <v>159</v>
      </c>
      <c r="L249" s="75">
        <v>23</v>
      </c>
      <c r="M249" s="67">
        <f t="shared" si="24"/>
        <v>0.10550458715596331</v>
      </c>
      <c r="N249" s="76">
        <v>218</v>
      </c>
      <c r="O249" s="103">
        <v>21</v>
      </c>
      <c r="P249" s="99">
        <f t="shared" si="23"/>
        <v>0.10096153846153846</v>
      </c>
      <c r="Q249" s="104">
        <v>208</v>
      </c>
    </row>
    <row r="250" spans="1:17" x14ac:dyDescent="0.2">
      <c r="A250" s="10" t="s">
        <v>229</v>
      </c>
      <c r="B250" s="3" t="s">
        <v>233</v>
      </c>
      <c r="C250" s="31">
        <v>16</v>
      </c>
      <c r="D250" s="27">
        <f t="shared" si="22"/>
        <v>6.0606060606060608E-2</v>
      </c>
      <c r="E250" s="32">
        <v>264</v>
      </c>
      <c r="F250" s="47">
        <v>20</v>
      </c>
      <c r="G250" s="43">
        <f t="shared" si="25"/>
        <v>6.7114093959731544E-2</v>
      </c>
      <c r="H250" s="48">
        <v>298</v>
      </c>
      <c r="I250" s="54">
        <v>42</v>
      </c>
      <c r="J250" s="53">
        <f t="shared" si="26"/>
        <v>0.12804878048780488</v>
      </c>
      <c r="K250" s="59">
        <v>328</v>
      </c>
      <c r="L250" s="75">
        <v>41</v>
      </c>
      <c r="M250" s="67">
        <f t="shared" si="24"/>
        <v>0.1056701030927835</v>
      </c>
      <c r="N250" s="76">
        <v>388</v>
      </c>
      <c r="O250" s="103">
        <v>53</v>
      </c>
      <c r="P250" s="99">
        <f t="shared" si="23"/>
        <v>0.14133333333333334</v>
      </c>
      <c r="Q250" s="104">
        <v>375</v>
      </c>
    </row>
    <row r="251" spans="1:17" x14ac:dyDescent="0.2">
      <c r="A251" s="10" t="s">
        <v>229</v>
      </c>
      <c r="B251" s="3" t="s">
        <v>234</v>
      </c>
      <c r="C251" s="31">
        <v>5</v>
      </c>
      <c r="D251" s="27">
        <f t="shared" si="22"/>
        <v>4.5871559633027525E-2</v>
      </c>
      <c r="E251" s="32">
        <v>109</v>
      </c>
      <c r="F251" s="47">
        <v>15</v>
      </c>
      <c r="G251" s="43">
        <f t="shared" si="25"/>
        <v>0.11904761904761904</v>
      </c>
      <c r="H251" s="48">
        <v>126</v>
      </c>
      <c r="I251" s="54">
        <v>14</v>
      </c>
      <c r="J251" s="53">
        <f t="shared" si="26"/>
        <v>9.5890410958904104E-2</v>
      </c>
      <c r="K251" s="59">
        <v>146</v>
      </c>
      <c r="L251" s="75">
        <v>21</v>
      </c>
      <c r="M251" s="67">
        <f t="shared" si="24"/>
        <v>0.14093959731543623</v>
      </c>
      <c r="N251" s="76">
        <v>149</v>
      </c>
      <c r="O251" s="103">
        <v>26</v>
      </c>
      <c r="P251" s="99">
        <f t="shared" si="23"/>
        <v>0.16774193548387098</v>
      </c>
      <c r="Q251" s="104">
        <v>155</v>
      </c>
    </row>
    <row r="252" spans="1:17" x14ac:dyDescent="0.2">
      <c r="A252" s="10" t="s">
        <v>229</v>
      </c>
      <c r="B252" s="3" t="s">
        <v>235</v>
      </c>
      <c r="C252" s="31">
        <v>477</v>
      </c>
      <c r="D252" s="27">
        <f t="shared" si="22"/>
        <v>0.12795064377682402</v>
      </c>
      <c r="E252" s="32">
        <v>3728</v>
      </c>
      <c r="F252" s="47">
        <v>548</v>
      </c>
      <c r="G252" s="43">
        <f t="shared" si="25"/>
        <v>0.14574468085106382</v>
      </c>
      <c r="H252" s="48">
        <v>3760</v>
      </c>
      <c r="I252" s="54">
        <v>610</v>
      </c>
      <c r="J252" s="53">
        <f t="shared" si="26"/>
        <v>0.14520352297072125</v>
      </c>
      <c r="K252" s="59">
        <v>4201</v>
      </c>
      <c r="L252" s="75">
        <v>725</v>
      </c>
      <c r="M252" s="67">
        <f t="shared" si="24"/>
        <v>0.15405864853378665</v>
      </c>
      <c r="N252" s="76">
        <v>4706</v>
      </c>
      <c r="O252" s="103">
        <v>689</v>
      </c>
      <c r="P252" s="99">
        <f t="shared" si="23"/>
        <v>0.15331553182020471</v>
      </c>
      <c r="Q252" s="104">
        <v>4494</v>
      </c>
    </row>
    <row r="253" spans="1:17" x14ac:dyDescent="0.2">
      <c r="A253" s="10" t="s">
        <v>229</v>
      </c>
      <c r="B253" s="3" t="s">
        <v>236</v>
      </c>
      <c r="C253" s="31">
        <v>25</v>
      </c>
      <c r="D253" s="27">
        <f t="shared" si="22"/>
        <v>7.0821529745042494E-2</v>
      </c>
      <c r="E253" s="32">
        <v>353</v>
      </c>
      <c r="F253" s="47">
        <v>46</v>
      </c>
      <c r="G253" s="43">
        <f t="shared" si="25"/>
        <v>0.12073490813648294</v>
      </c>
      <c r="H253" s="48">
        <v>381</v>
      </c>
      <c r="I253" s="54">
        <v>39</v>
      </c>
      <c r="J253" s="53">
        <f t="shared" si="26"/>
        <v>8.8636363636363638E-2</v>
      </c>
      <c r="K253" s="59">
        <v>440</v>
      </c>
      <c r="L253" s="75">
        <v>68</v>
      </c>
      <c r="M253" s="67">
        <f t="shared" si="24"/>
        <v>0.14107883817427386</v>
      </c>
      <c r="N253" s="76">
        <v>482</v>
      </c>
      <c r="O253" s="103">
        <v>91</v>
      </c>
      <c r="P253" s="99">
        <f t="shared" si="23"/>
        <v>0.17913385826771652</v>
      </c>
      <c r="Q253" s="104">
        <v>508</v>
      </c>
    </row>
    <row r="254" spans="1:17" x14ac:dyDescent="0.2">
      <c r="A254" s="10" t="s">
        <v>229</v>
      </c>
      <c r="B254" s="3" t="s">
        <v>237</v>
      </c>
      <c r="C254" s="31">
        <v>25</v>
      </c>
      <c r="D254" s="27">
        <f t="shared" si="22"/>
        <v>6.7204301075268813E-2</v>
      </c>
      <c r="E254" s="32">
        <v>372</v>
      </c>
      <c r="F254" s="47">
        <v>71</v>
      </c>
      <c r="G254" s="43">
        <f t="shared" si="25"/>
        <v>0.16705882352941176</v>
      </c>
      <c r="H254" s="48">
        <v>425</v>
      </c>
      <c r="I254" s="54">
        <v>52</v>
      </c>
      <c r="J254" s="53">
        <f t="shared" si="26"/>
        <v>0.11872146118721461</v>
      </c>
      <c r="K254" s="59">
        <v>438</v>
      </c>
      <c r="L254" s="75">
        <v>33</v>
      </c>
      <c r="M254" s="67">
        <f t="shared" si="24"/>
        <v>7.6566125290023199E-2</v>
      </c>
      <c r="N254" s="76">
        <v>431</v>
      </c>
      <c r="O254" s="103">
        <v>44</v>
      </c>
      <c r="P254" s="99">
        <f t="shared" si="23"/>
        <v>9.606986899563319E-2</v>
      </c>
      <c r="Q254" s="104">
        <v>458</v>
      </c>
    </row>
    <row r="255" spans="1:17" x14ac:dyDescent="0.2">
      <c r="A255" s="10" t="s">
        <v>229</v>
      </c>
      <c r="B255" s="3" t="s">
        <v>238</v>
      </c>
      <c r="C255" s="31">
        <v>18</v>
      </c>
      <c r="D255" s="27">
        <f t="shared" si="22"/>
        <v>3.4090909090909088E-2</v>
      </c>
      <c r="E255" s="32">
        <v>528</v>
      </c>
      <c r="F255" s="47">
        <v>60</v>
      </c>
      <c r="G255" s="43">
        <f t="shared" si="25"/>
        <v>0.10050251256281408</v>
      </c>
      <c r="H255" s="48">
        <v>597</v>
      </c>
      <c r="I255" s="54">
        <v>69</v>
      </c>
      <c r="J255" s="53">
        <f t="shared" si="26"/>
        <v>0.10087719298245613</v>
      </c>
      <c r="K255" s="59">
        <v>684</v>
      </c>
      <c r="L255" s="75">
        <v>39</v>
      </c>
      <c r="M255" s="67">
        <f t="shared" si="24"/>
        <v>5.5873925501432664E-2</v>
      </c>
      <c r="N255" s="76">
        <v>698</v>
      </c>
      <c r="O255" s="103">
        <v>53</v>
      </c>
      <c r="P255" s="99">
        <f t="shared" si="23"/>
        <v>8.0547112462006076E-2</v>
      </c>
      <c r="Q255" s="104">
        <v>658</v>
      </c>
    </row>
    <row r="256" spans="1:17" x14ac:dyDescent="0.2">
      <c r="A256" s="10" t="s">
        <v>229</v>
      </c>
      <c r="B256" s="3" t="s">
        <v>239</v>
      </c>
      <c r="C256" s="31">
        <v>19</v>
      </c>
      <c r="D256" s="27">
        <f t="shared" si="22"/>
        <v>8.9622641509433956E-2</v>
      </c>
      <c r="E256" s="32">
        <v>212</v>
      </c>
      <c r="F256" s="47">
        <v>31</v>
      </c>
      <c r="G256" s="43">
        <f t="shared" si="25"/>
        <v>0.11923076923076924</v>
      </c>
      <c r="H256" s="48">
        <v>260</v>
      </c>
      <c r="I256" s="54">
        <v>24</v>
      </c>
      <c r="J256" s="53">
        <f t="shared" si="26"/>
        <v>8.3044982698961933E-2</v>
      </c>
      <c r="K256" s="59">
        <v>289</v>
      </c>
      <c r="L256" s="75">
        <v>27</v>
      </c>
      <c r="M256" s="67">
        <f t="shared" si="24"/>
        <v>8.2822085889570546E-2</v>
      </c>
      <c r="N256" s="76">
        <v>326</v>
      </c>
      <c r="O256" s="103">
        <v>27</v>
      </c>
      <c r="P256" s="99">
        <f t="shared" si="23"/>
        <v>0.09</v>
      </c>
      <c r="Q256" s="104">
        <v>300</v>
      </c>
    </row>
    <row r="257" spans="1:17" x14ac:dyDescent="0.2">
      <c r="A257" s="10" t="s">
        <v>240</v>
      </c>
      <c r="B257" s="3" t="s">
        <v>241</v>
      </c>
      <c r="C257" s="31">
        <v>5</v>
      </c>
      <c r="D257" s="27">
        <f t="shared" si="22"/>
        <v>6.7567567567567571E-2</v>
      </c>
      <c r="E257" s="32">
        <v>74</v>
      </c>
      <c r="F257" s="47">
        <v>12</v>
      </c>
      <c r="G257" s="43">
        <f t="shared" si="25"/>
        <v>0.10434782608695652</v>
      </c>
      <c r="H257" s="48">
        <v>115</v>
      </c>
      <c r="I257" s="54">
        <v>11</v>
      </c>
      <c r="J257" s="53">
        <f t="shared" si="26"/>
        <v>0.12941176470588237</v>
      </c>
      <c r="K257" s="59">
        <v>85</v>
      </c>
      <c r="L257" s="75">
        <v>11</v>
      </c>
      <c r="M257" s="67">
        <f t="shared" si="24"/>
        <v>0.10476190476190476</v>
      </c>
      <c r="N257" s="76">
        <v>105</v>
      </c>
      <c r="O257" s="103">
        <v>14</v>
      </c>
      <c r="P257" s="99">
        <f t="shared" si="23"/>
        <v>0.1037037037037037</v>
      </c>
      <c r="Q257" s="104">
        <v>135</v>
      </c>
    </row>
    <row r="258" spans="1:17" x14ac:dyDescent="0.2">
      <c r="A258" s="10" t="s">
        <v>240</v>
      </c>
      <c r="B258" s="3" t="s">
        <v>242</v>
      </c>
      <c r="C258" s="31">
        <v>15</v>
      </c>
      <c r="D258" s="27">
        <f t="shared" si="22"/>
        <v>7.0754716981132074E-2</v>
      </c>
      <c r="E258" s="32">
        <v>212</v>
      </c>
      <c r="F258" s="47">
        <v>28</v>
      </c>
      <c r="G258" s="43">
        <f t="shared" si="25"/>
        <v>0.10486891385767791</v>
      </c>
      <c r="H258" s="48">
        <v>267</v>
      </c>
      <c r="I258" s="54">
        <v>31</v>
      </c>
      <c r="J258" s="53">
        <f t="shared" si="26"/>
        <v>0.11610486891385768</v>
      </c>
      <c r="K258" s="59">
        <v>267</v>
      </c>
      <c r="L258" s="75">
        <v>29</v>
      </c>
      <c r="M258" s="67">
        <f t="shared" si="24"/>
        <v>0.11372549019607843</v>
      </c>
      <c r="N258" s="76">
        <v>255</v>
      </c>
      <c r="O258" s="103">
        <v>38</v>
      </c>
      <c r="P258" s="99">
        <f t="shared" si="23"/>
        <v>0.12751677852348994</v>
      </c>
      <c r="Q258" s="104">
        <v>298</v>
      </c>
    </row>
    <row r="259" spans="1:17" x14ac:dyDescent="0.2">
      <c r="A259" s="10" t="s">
        <v>240</v>
      </c>
      <c r="B259" s="3" t="s">
        <v>243</v>
      </c>
      <c r="C259" s="31">
        <v>13</v>
      </c>
      <c r="D259" s="27">
        <f t="shared" si="22"/>
        <v>7.18232044198895E-2</v>
      </c>
      <c r="E259" s="32">
        <v>181</v>
      </c>
      <c r="F259" s="47">
        <v>18</v>
      </c>
      <c r="G259" s="43">
        <f t="shared" si="25"/>
        <v>9.4240837696335081E-2</v>
      </c>
      <c r="H259" s="48">
        <v>191</v>
      </c>
      <c r="I259" s="54">
        <v>18</v>
      </c>
      <c r="J259" s="53">
        <f t="shared" si="26"/>
        <v>8.6538461538461536E-2</v>
      </c>
      <c r="K259" s="59">
        <v>208</v>
      </c>
      <c r="L259" s="75">
        <v>18</v>
      </c>
      <c r="M259" s="67">
        <f t="shared" si="24"/>
        <v>8.9108910891089105E-2</v>
      </c>
      <c r="N259" s="76">
        <v>202</v>
      </c>
      <c r="O259" s="103">
        <v>24</v>
      </c>
      <c r="P259" s="99">
        <f t="shared" si="23"/>
        <v>0.11881188118811881</v>
      </c>
      <c r="Q259" s="104">
        <v>202</v>
      </c>
    </row>
    <row r="260" spans="1:17" x14ac:dyDescent="0.2">
      <c r="A260" s="10" t="s">
        <v>240</v>
      </c>
      <c r="B260" s="3" t="s">
        <v>244</v>
      </c>
      <c r="C260" s="31">
        <v>20</v>
      </c>
      <c r="D260" s="27">
        <f t="shared" si="22"/>
        <v>7.407407407407407E-2</v>
      </c>
      <c r="E260" s="32">
        <v>270</v>
      </c>
      <c r="F260" s="47">
        <v>26</v>
      </c>
      <c r="G260" s="43">
        <f t="shared" si="25"/>
        <v>8.8737201365187715E-2</v>
      </c>
      <c r="H260" s="48">
        <v>293</v>
      </c>
      <c r="I260" s="54">
        <v>44</v>
      </c>
      <c r="J260" s="53">
        <f t="shared" si="26"/>
        <v>0.11859838274932614</v>
      </c>
      <c r="K260" s="59">
        <v>371</v>
      </c>
      <c r="L260" s="75">
        <v>57</v>
      </c>
      <c r="M260" s="67">
        <f t="shared" si="24"/>
        <v>0.1623931623931624</v>
      </c>
      <c r="N260" s="76">
        <v>351</v>
      </c>
      <c r="O260" s="103">
        <v>66</v>
      </c>
      <c r="P260" s="99">
        <f t="shared" si="23"/>
        <v>0.18965517241379309</v>
      </c>
      <c r="Q260" s="104">
        <v>348</v>
      </c>
    </row>
    <row r="261" spans="1:17" x14ac:dyDescent="0.2">
      <c r="A261" s="10" t="s">
        <v>240</v>
      </c>
      <c r="B261" s="3" t="s">
        <v>245</v>
      </c>
      <c r="C261" s="31">
        <v>8</v>
      </c>
      <c r="D261" s="27">
        <f t="shared" si="22"/>
        <v>4.0404040404040407E-2</v>
      </c>
      <c r="E261" s="32">
        <v>198</v>
      </c>
      <c r="F261" s="47">
        <v>17</v>
      </c>
      <c r="G261" s="43">
        <f t="shared" si="25"/>
        <v>8.7179487179487175E-2</v>
      </c>
      <c r="H261" s="48">
        <v>195</v>
      </c>
      <c r="I261" s="54">
        <v>19</v>
      </c>
      <c r="J261" s="53">
        <f t="shared" si="26"/>
        <v>8.1896551724137928E-2</v>
      </c>
      <c r="K261" s="59">
        <v>232</v>
      </c>
      <c r="L261" s="75">
        <v>28</v>
      </c>
      <c r="M261" s="67">
        <f t="shared" si="24"/>
        <v>0.1111111111111111</v>
      </c>
      <c r="N261" s="76">
        <v>252</v>
      </c>
      <c r="O261" s="103">
        <v>25</v>
      </c>
      <c r="P261" s="99">
        <f t="shared" si="23"/>
        <v>0.1059322033898305</v>
      </c>
      <c r="Q261" s="104">
        <v>236</v>
      </c>
    </row>
    <row r="262" spans="1:17" x14ac:dyDescent="0.2">
      <c r="A262" s="10" t="s">
        <v>240</v>
      </c>
      <c r="B262" s="3" t="s">
        <v>246</v>
      </c>
      <c r="C262" s="31">
        <v>7</v>
      </c>
      <c r="D262" s="27">
        <f t="shared" si="22"/>
        <v>7.5268817204301078E-2</v>
      </c>
      <c r="E262" s="32">
        <v>93</v>
      </c>
      <c r="F262" s="47">
        <v>3</v>
      </c>
      <c r="G262" s="43">
        <f t="shared" si="25"/>
        <v>2.5862068965517241E-2</v>
      </c>
      <c r="H262" s="48">
        <v>116</v>
      </c>
      <c r="I262" s="54">
        <v>14</v>
      </c>
      <c r="J262" s="53">
        <f t="shared" si="26"/>
        <v>0.10071942446043165</v>
      </c>
      <c r="K262" s="59">
        <v>139</v>
      </c>
      <c r="L262" s="75">
        <v>5</v>
      </c>
      <c r="M262" s="67">
        <f t="shared" si="24"/>
        <v>3.787878787878788E-2</v>
      </c>
      <c r="N262" s="76">
        <v>132</v>
      </c>
      <c r="O262" s="103">
        <v>8</v>
      </c>
      <c r="P262" s="99">
        <f t="shared" si="23"/>
        <v>6.0606060606060608E-2</v>
      </c>
      <c r="Q262" s="104">
        <v>132</v>
      </c>
    </row>
    <row r="263" spans="1:17" x14ac:dyDescent="0.2">
      <c r="A263" s="10" t="s">
        <v>240</v>
      </c>
      <c r="B263" s="3" t="s">
        <v>247</v>
      </c>
      <c r="C263" s="31">
        <v>3</v>
      </c>
      <c r="D263" s="27">
        <f t="shared" si="22"/>
        <v>3.0303030303030304E-2</v>
      </c>
      <c r="E263" s="32">
        <v>99</v>
      </c>
      <c r="F263" s="47">
        <v>3</v>
      </c>
      <c r="G263" s="43">
        <f t="shared" si="25"/>
        <v>2.4390243902439025E-2</v>
      </c>
      <c r="H263" s="48">
        <v>123</v>
      </c>
      <c r="I263" s="54">
        <v>11</v>
      </c>
      <c r="J263" s="53">
        <f t="shared" si="26"/>
        <v>8.3333333333333329E-2</v>
      </c>
      <c r="K263" s="59">
        <v>132</v>
      </c>
      <c r="L263" s="75">
        <v>9</v>
      </c>
      <c r="M263" s="67">
        <f t="shared" si="24"/>
        <v>7.6923076923076927E-2</v>
      </c>
      <c r="N263" s="76">
        <v>117</v>
      </c>
      <c r="O263" s="103">
        <v>8</v>
      </c>
      <c r="P263" s="99">
        <f t="shared" si="23"/>
        <v>8.6021505376344093E-2</v>
      </c>
      <c r="Q263" s="104">
        <v>93</v>
      </c>
    </row>
    <row r="264" spans="1:17" x14ac:dyDescent="0.2">
      <c r="A264" s="10" t="s">
        <v>240</v>
      </c>
      <c r="B264" s="3" t="s">
        <v>248</v>
      </c>
      <c r="C264" s="31">
        <v>20</v>
      </c>
      <c r="D264" s="27">
        <f t="shared" si="22"/>
        <v>0.08</v>
      </c>
      <c r="E264" s="32">
        <v>250</v>
      </c>
      <c r="F264" s="47">
        <v>42</v>
      </c>
      <c r="G264" s="43">
        <f t="shared" si="25"/>
        <v>0.15384615384615385</v>
      </c>
      <c r="H264" s="48">
        <v>273</v>
      </c>
      <c r="I264" s="54">
        <v>29</v>
      </c>
      <c r="J264" s="53">
        <f t="shared" si="26"/>
        <v>0.1039426523297491</v>
      </c>
      <c r="K264" s="59">
        <v>279</v>
      </c>
      <c r="L264" s="75">
        <v>18</v>
      </c>
      <c r="M264" s="67">
        <f t="shared" si="24"/>
        <v>6.545454545454546E-2</v>
      </c>
      <c r="N264" s="76">
        <v>275</v>
      </c>
      <c r="O264" s="103">
        <v>35</v>
      </c>
      <c r="P264" s="99">
        <f t="shared" si="23"/>
        <v>0.13513513513513514</v>
      </c>
      <c r="Q264" s="104">
        <v>259</v>
      </c>
    </row>
    <row r="265" spans="1:17" x14ac:dyDescent="0.2">
      <c r="A265" s="10" t="s">
        <v>240</v>
      </c>
      <c r="B265" s="3" t="s">
        <v>249</v>
      </c>
      <c r="C265" s="31">
        <v>27</v>
      </c>
      <c r="D265" s="27">
        <f t="shared" si="22"/>
        <v>6.6339066339066333E-2</v>
      </c>
      <c r="E265" s="32">
        <v>407</v>
      </c>
      <c r="F265" s="47">
        <v>72</v>
      </c>
      <c r="G265" s="43">
        <f t="shared" si="25"/>
        <v>0.16071428571428573</v>
      </c>
      <c r="H265" s="48">
        <v>448</v>
      </c>
      <c r="I265" s="54">
        <v>75</v>
      </c>
      <c r="J265" s="53">
        <f t="shared" si="26"/>
        <v>0.13416815742397137</v>
      </c>
      <c r="K265" s="59">
        <v>559</v>
      </c>
      <c r="L265" s="75">
        <v>82</v>
      </c>
      <c r="M265" s="67">
        <f t="shared" si="24"/>
        <v>0.1453900709219858</v>
      </c>
      <c r="N265" s="76">
        <v>564</v>
      </c>
      <c r="O265" s="103">
        <v>90</v>
      </c>
      <c r="P265" s="99">
        <f t="shared" si="23"/>
        <v>0.15228426395939088</v>
      </c>
      <c r="Q265" s="104">
        <v>591</v>
      </c>
    </row>
    <row r="266" spans="1:17" x14ac:dyDescent="0.2">
      <c r="A266" s="10" t="s">
        <v>240</v>
      </c>
      <c r="B266" s="3" t="s">
        <v>250</v>
      </c>
      <c r="C266" s="31">
        <v>67</v>
      </c>
      <c r="D266" s="27">
        <f t="shared" si="22"/>
        <v>5.9082892416225746E-2</v>
      </c>
      <c r="E266" s="32">
        <v>1134</v>
      </c>
      <c r="F266" s="47">
        <v>130</v>
      </c>
      <c r="G266" s="43">
        <f t="shared" si="25"/>
        <v>9.9085365853658541E-2</v>
      </c>
      <c r="H266" s="48">
        <v>1312</v>
      </c>
      <c r="I266" s="54">
        <v>175</v>
      </c>
      <c r="J266" s="53">
        <f t="shared" si="26"/>
        <v>0.1224632610216935</v>
      </c>
      <c r="K266" s="59">
        <v>1429</v>
      </c>
      <c r="L266" s="75">
        <v>150</v>
      </c>
      <c r="M266" s="67">
        <f t="shared" si="24"/>
        <v>0.10496850944716585</v>
      </c>
      <c r="N266" s="76">
        <v>1429</v>
      </c>
      <c r="O266" s="103">
        <v>192</v>
      </c>
      <c r="P266" s="99">
        <f t="shared" si="23"/>
        <v>0.12955465587044535</v>
      </c>
      <c r="Q266" s="104">
        <v>1482</v>
      </c>
    </row>
    <row r="267" spans="1:17" x14ac:dyDescent="0.2">
      <c r="A267" s="10" t="s">
        <v>240</v>
      </c>
      <c r="B267" s="3" t="s">
        <v>251</v>
      </c>
      <c r="C267" s="31">
        <v>112</v>
      </c>
      <c r="D267" s="27">
        <f t="shared" si="22"/>
        <v>0.10408921933085502</v>
      </c>
      <c r="E267" s="32">
        <v>1076</v>
      </c>
      <c r="F267" s="47">
        <v>168</v>
      </c>
      <c r="G267" s="43">
        <f t="shared" si="25"/>
        <v>0.14827890556045895</v>
      </c>
      <c r="H267" s="48">
        <v>1133</v>
      </c>
      <c r="I267" s="54">
        <v>242</v>
      </c>
      <c r="J267" s="53">
        <f t="shared" si="26"/>
        <v>0.17992565055762083</v>
      </c>
      <c r="K267" s="59">
        <v>1345</v>
      </c>
      <c r="L267" s="75">
        <v>204</v>
      </c>
      <c r="M267" s="67">
        <f t="shared" si="24"/>
        <v>0.14613180515759314</v>
      </c>
      <c r="N267" s="76">
        <v>1396</v>
      </c>
      <c r="O267" s="103">
        <v>188</v>
      </c>
      <c r="P267" s="99">
        <f t="shared" si="23"/>
        <v>0.1448382126348228</v>
      </c>
      <c r="Q267" s="104">
        <v>1298</v>
      </c>
    </row>
    <row r="268" spans="1:17" x14ac:dyDescent="0.2">
      <c r="A268" s="10" t="s">
        <v>240</v>
      </c>
      <c r="B268" s="3" t="s">
        <v>252</v>
      </c>
      <c r="C268" s="31">
        <v>19</v>
      </c>
      <c r="D268" s="27">
        <f t="shared" si="22"/>
        <v>0.11046511627906977</v>
      </c>
      <c r="E268" s="32">
        <v>172</v>
      </c>
      <c r="F268" s="47">
        <v>17</v>
      </c>
      <c r="G268" s="43">
        <f t="shared" si="25"/>
        <v>8.0568720379146919E-2</v>
      </c>
      <c r="H268" s="48">
        <v>211</v>
      </c>
      <c r="I268" s="54">
        <v>40</v>
      </c>
      <c r="J268" s="53">
        <f t="shared" si="26"/>
        <v>0.15625</v>
      </c>
      <c r="K268" s="59">
        <v>256</v>
      </c>
      <c r="L268" s="75">
        <v>30</v>
      </c>
      <c r="M268" s="67">
        <f t="shared" si="24"/>
        <v>0.1171875</v>
      </c>
      <c r="N268" s="76">
        <v>256</v>
      </c>
      <c r="O268" s="103">
        <v>28</v>
      </c>
      <c r="P268" s="99">
        <f t="shared" si="23"/>
        <v>0.11428571428571428</v>
      </c>
      <c r="Q268" s="104">
        <v>245</v>
      </c>
    </row>
    <row r="269" spans="1:17" x14ac:dyDescent="0.2">
      <c r="A269" s="10" t="s">
        <v>240</v>
      </c>
      <c r="B269" s="3" t="s">
        <v>253</v>
      </c>
      <c r="C269" s="31">
        <v>27</v>
      </c>
      <c r="D269" s="27">
        <f t="shared" si="22"/>
        <v>7.7809798270893377E-2</v>
      </c>
      <c r="E269" s="32">
        <v>347</v>
      </c>
      <c r="F269" s="47">
        <v>22</v>
      </c>
      <c r="G269" s="43">
        <f t="shared" si="25"/>
        <v>6.6066066066066062E-2</v>
      </c>
      <c r="H269" s="48">
        <v>333</v>
      </c>
      <c r="I269" s="54">
        <v>32</v>
      </c>
      <c r="J269" s="53">
        <f t="shared" si="26"/>
        <v>8.98876404494382E-2</v>
      </c>
      <c r="K269" s="59">
        <v>356</v>
      </c>
      <c r="L269" s="75">
        <v>43</v>
      </c>
      <c r="M269" s="67">
        <f t="shared" si="24"/>
        <v>0.11053984575835475</v>
      </c>
      <c r="N269" s="76">
        <v>389</v>
      </c>
      <c r="O269" s="103">
        <v>53</v>
      </c>
      <c r="P269" s="99">
        <f t="shared" si="23"/>
        <v>0.1448087431693989</v>
      </c>
      <c r="Q269" s="104">
        <v>366</v>
      </c>
    </row>
    <row r="270" spans="1:17" x14ac:dyDescent="0.2">
      <c r="A270" s="10" t="s">
        <v>240</v>
      </c>
      <c r="B270" s="3" t="s">
        <v>254</v>
      </c>
      <c r="C270" s="31">
        <v>33</v>
      </c>
      <c r="D270" s="27">
        <f t="shared" ref="D270:D325" si="27">C270/E270</f>
        <v>6.5868263473053898E-2</v>
      </c>
      <c r="E270" s="32">
        <v>501</v>
      </c>
      <c r="F270" s="47">
        <v>71</v>
      </c>
      <c r="G270" s="43">
        <f t="shared" si="25"/>
        <v>0.10923076923076923</v>
      </c>
      <c r="H270" s="48">
        <v>650</v>
      </c>
      <c r="I270" s="54">
        <v>71</v>
      </c>
      <c r="J270" s="53">
        <f t="shared" si="26"/>
        <v>9.8474341192787793E-2</v>
      </c>
      <c r="K270" s="59">
        <v>721</v>
      </c>
      <c r="L270" s="75">
        <v>87</v>
      </c>
      <c r="M270" s="67">
        <f t="shared" si="24"/>
        <v>0.11254851228978008</v>
      </c>
      <c r="N270" s="76">
        <v>773</v>
      </c>
      <c r="O270" s="103">
        <v>70</v>
      </c>
      <c r="P270" s="99">
        <f t="shared" ref="P270:P325" si="28">O270/Q270</f>
        <v>9.1623036649214659E-2</v>
      </c>
      <c r="Q270" s="104">
        <v>764</v>
      </c>
    </row>
    <row r="271" spans="1:17" x14ac:dyDescent="0.2">
      <c r="A271" s="10" t="s">
        <v>240</v>
      </c>
      <c r="B271" s="3" t="s">
        <v>255</v>
      </c>
      <c r="C271" s="31">
        <v>34</v>
      </c>
      <c r="D271" s="27">
        <f t="shared" si="27"/>
        <v>5.8519793459552494E-2</v>
      </c>
      <c r="E271" s="32">
        <v>581</v>
      </c>
      <c r="F271" s="47">
        <v>62</v>
      </c>
      <c r="G271" s="43">
        <f t="shared" si="25"/>
        <v>9.4368340943683404E-2</v>
      </c>
      <c r="H271" s="48">
        <v>657</v>
      </c>
      <c r="I271" s="54">
        <v>96</v>
      </c>
      <c r="J271" s="53">
        <f t="shared" si="26"/>
        <v>0.11693057247259439</v>
      </c>
      <c r="K271" s="59">
        <v>821</v>
      </c>
      <c r="L271" s="75">
        <v>73</v>
      </c>
      <c r="M271" s="67">
        <f t="shared" si="24"/>
        <v>8.4883720930232553E-2</v>
      </c>
      <c r="N271" s="76">
        <v>860</v>
      </c>
      <c r="O271" s="103">
        <v>57</v>
      </c>
      <c r="P271" s="99">
        <f t="shared" si="28"/>
        <v>8.0622347949080617E-2</v>
      </c>
      <c r="Q271" s="104">
        <v>707</v>
      </c>
    </row>
    <row r="272" spans="1:17" x14ac:dyDescent="0.2">
      <c r="A272" s="10" t="s">
        <v>256</v>
      </c>
      <c r="B272" s="3" t="s">
        <v>257</v>
      </c>
      <c r="C272" s="31">
        <v>10</v>
      </c>
      <c r="D272" s="27">
        <f t="shared" si="27"/>
        <v>0.10416666666666667</v>
      </c>
      <c r="E272" s="32">
        <v>96</v>
      </c>
      <c r="F272" s="47">
        <v>4</v>
      </c>
      <c r="G272" s="43">
        <f t="shared" si="25"/>
        <v>4.49438202247191E-2</v>
      </c>
      <c r="H272" s="48">
        <v>89</v>
      </c>
      <c r="I272" s="54">
        <v>7</v>
      </c>
      <c r="J272" s="53">
        <f t="shared" si="26"/>
        <v>6.4220183486238536E-2</v>
      </c>
      <c r="K272" s="59">
        <v>109</v>
      </c>
      <c r="L272" s="75">
        <v>9</v>
      </c>
      <c r="M272" s="67">
        <f t="shared" si="24"/>
        <v>7.7586206896551727E-2</v>
      </c>
      <c r="N272" s="76">
        <v>116</v>
      </c>
      <c r="O272" s="103">
        <v>9</v>
      </c>
      <c r="P272" s="99">
        <f t="shared" si="28"/>
        <v>6.9767441860465115E-2</v>
      </c>
      <c r="Q272" s="104">
        <v>129</v>
      </c>
    </row>
    <row r="273" spans="1:17" x14ac:dyDescent="0.2">
      <c r="A273" s="10" t="s">
        <v>256</v>
      </c>
      <c r="B273" s="3" t="s">
        <v>258</v>
      </c>
      <c r="C273" s="31">
        <v>8</v>
      </c>
      <c r="D273" s="27">
        <f t="shared" si="27"/>
        <v>0.05</v>
      </c>
      <c r="E273" s="32">
        <v>160</v>
      </c>
      <c r="F273" s="47">
        <v>16</v>
      </c>
      <c r="G273" s="43">
        <f t="shared" si="25"/>
        <v>0.10062893081761007</v>
      </c>
      <c r="H273" s="48">
        <v>159</v>
      </c>
      <c r="I273" s="54">
        <v>13</v>
      </c>
      <c r="J273" s="53">
        <f t="shared" si="26"/>
        <v>6.5326633165829151E-2</v>
      </c>
      <c r="K273" s="59">
        <v>199</v>
      </c>
      <c r="L273" s="75">
        <v>10</v>
      </c>
      <c r="M273" s="67">
        <f t="shared" si="24"/>
        <v>5.181347150259067E-2</v>
      </c>
      <c r="N273" s="76">
        <v>193</v>
      </c>
      <c r="O273" s="103">
        <v>18</v>
      </c>
      <c r="P273" s="99">
        <f t="shared" si="28"/>
        <v>9.8901098901098897E-2</v>
      </c>
      <c r="Q273" s="104">
        <v>182</v>
      </c>
    </row>
    <row r="274" spans="1:17" x14ac:dyDescent="0.2">
      <c r="A274" s="10" t="s">
        <v>256</v>
      </c>
      <c r="B274" s="3" t="s">
        <v>259</v>
      </c>
      <c r="C274" s="31">
        <v>5</v>
      </c>
      <c r="D274" s="27">
        <f t="shared" si="27"/>
        <v>3.5971223021582732E-2</v>
      </c>
      <c r="E274" s="32">
        <v>139</v>
      </c>
      <c r="F274" s="47">
        <v>29</v>
      </c>
      <c r="G274" s="43">
        <f t="shared" si="25"/>
        <v>0.15675675675675677</v>
      </c>
      <c r="H274" s="48">
        <v>185</v>
      </c>
      <c r="I274" s="54">
        <v>26</v>
      </c>
      <c r="J274" s="53">
        <f t="shared" si="26"/>
        <v>0.11711711711711711</v>
      </c>
      <c r="K274" s="59">
        <v>222</v>
      </c>
      <c r="L274" s="75">
        <v>21</v>
      </c>
      <c r="M274" s="67">
        <f t="shared" si="24"/>
        <v>0.10096153846153846</v>
      </c>
      <c r="N274" s="76">
        <v>208</v>
      </c>
      <c r="O274" s="103">
        <v>15</v>
      </c>
      <c r="P274" s="99">
        <f t="shared" si="28"/>
        <v>7.4626865671641784E-2</v>
      </c>
      <c r="Q274" s="104">
        <v>201</v>
      </c>
    </row>
    <row r="275" spans="1:17" x14ac:dyDescent="0.2">
      <c r="A275" s="10" t="s">
        <v>256</v>
      </c>
      <c r="B275" s="3" t="s">
        <v>260</v>
      </c>
      <c r="C275" s="31">
        <v>6</v>
      </c>
      <c r="D275" s="27">
        <f t="shared" si="27"/>
        <v>5.5555555555555552E-2</v>
      </c>
      <c r="E275" s="32">
        <v>108</v>
      </c>
      <c r="F275" s="47">
        <v>19</v>
      </c>
      <c r="G275" s="43">
        <f t="shared" si="25"/>
        <v>0.12751677852348994</v>
      </c>
      <c r="H275" s="48">
        <v>149</v>
      </c>
      <c r="I275" s="54">
        <v>18</v>
      </c>
      <c r="J275" s="53">
        <f t="shared" si="26"/>
        <v>0.10404624277456648</v>
      </c>
      <c r="K275" s="59">
        <v>173</v>
      </c>
      <c r="L275" s="75">
        <v>19</v>
      </c>
      <c r="M275" s="67">
        <f t="shared" si="24"/>
        <v>0.10382513661202186</v>
      </c>
      <c r="N275" s="76">
        <v>183</v>
      </c>
      <c r="O275" s="103">
        <v>15</v>
      </c>
      <c r="P275" s="99">
        <f t="shared" si="28"/>
        <v>8.9820359281437126E-2</v>
      </c>
      <c r="Q275" s="104">
        <v>167</v>
      </c>
    </row>
    <row r="276" spans="1:17" x14ac:dyDescent="0.2">
      <c r="A276" s="10" t="s">
        <v>256</v>
      </c>
      <c r="B276" s="3" t="s">
        <v>261</v>
      </c>
      <c r="C276" s="31">
        <v>36</v>
      </c>
      <c r="D276" s="27">
        <f t="shared" si="27"/>
        <v>8.5714285714285715E-2</v>
      </c>
      <c r="E276" s="32">
        <v>420</v>
      </c>
      <c r="F276" s="47">
        <v>68</v>
      </c>
      <c r="G276" s="43">
        <f t="shared" si="25"/>
        <v>0.14782608695652175</v>
      </c>
      <c r="H276" s="48">
        <v>460</v>
      </c>
      <c r="I276" s="54">
        <v>67</v>
      </c>
      <c r="J276" s="53">
        <f t="shared" si="26"/>
        <v>0.12934362934362933</v>
      </c>
      <c r="K276" s="59">
        <v>518</v>
      </c>
      <c r="L276" s="75">
        <v>86</v>
      </c>
      <c r="M276" s="67">
        <f t="shared" si="24"/>
        <v>0.15384615384615385</v>
      </c>
      <c r="N276" s="76">
        <v>559</v>
      </c>
      <c r="O276" s="103">
        <v>54</v>
      </c>
      <c r="P276" s="99">
        <f t="shared" si="28"/>
        <v>0.10887096774193548</v>
      </c>
      <c r="Q276" s="104">
        <v>496</v>
      </c>
    </row>
    <row r="277" spans="1:17" x14ac:dyDescent="0.2">
      <c r="A277" s="10" t="s">
        <v>256</v>
      </c>
      <c r="B277" s="3" t="s">
        <v>262</v>
      </c>
      <c r="C277" s="31">
        <v>205</v>
      </c>
      <c r="D277" s="27">
        <f t="shared" si="27"/>
        <v>9.3479252165982671E-2</v>
      </c>
      <c r="E277" s="32">
        <v>2193</v>
      </c>
      <c r="F277" s="47">
        <v>254</v>
      </c>
      <c r="G277" s="43">
        <f t="shared" si="25"/>
        <v>0.10712779417967103</v>
      </c>
      <c r="H277" s="48">
        <v>2371</v>
      </c>
      <c r="I277" s="54">
        <v>350</v>
      </c>
      <c r="J277" s="53">
        <f t="shared" si="26"/>
        <v>0.12872379551305627</v>
      </c>
      <c r="K277" s="59">
        <v>2719</v>
      </c>
      <c r="L277" s="75">
        <v>383</v>
      </c>
      <c r="M277" s="67">
        <f t="shared" si="24"/>
        <v>0.12185809735921095</v>
      </c>
      <c r="N277" s="76">
        <v>3143</v>
      </c>
      <c r="O277" s="103">
        <v>372</v>
      </c>
      <c r="P277" s="99">
        <f t="shared" si="28"/>
        <v>0.12330129267484256</v>
      </c>
      <c r="Q277" s="104">
        <v>3017</v>
      </c>
    </row>
    <row r="278" spans="1:17" x14ac:dyDescent="0.2">
      <c r="A278" s="10" t="s">
        <v>256</v>
      </c>
      <c r="B278" s="3" t="s">
        <v>263</v>
      </c>
      <c r="C278" s="31">
        <v>67</v>
      </c>
      <c r="D278" s="27">
        <f t="shared" si="27"/>
        <v>9.0785907859078585E-2</v>
      </c>
      <c r="E278" s="32">
        <v>738</v>
      </c>
      <c r="F278" s="47">
        <v>78</v>
      </c>
      <c r="G278" s="43">
        <f t="shared" si="25"/>
        <v>9.9489795918367346E-2</v>
      </c>
      <c r="H278" s="48">
        <v>784</v>
      </c>
      <c r="I278" s="54">
        <v>92</v>
      </c>
      <c r="J278" s="53">
        <f t="shared" si="26"/>
        <v>9.9352051835853133E-2</v>
      </c>
      <c r="K278" s="59">
        <v>926</v>
      </c>
      <c r="L278" s="75">
        <v>120</v>
      </c>
      <c r="M278" s="67">
        <f t="shared" si="24"/>
        <v>0.10849909584086799</v>
      </c>
      <c r="N278" s="76">
        <v>1106</v>
      </c>
      <c r="O278" s="103">
        <v>123</v>
      </c>
      <c r="P278" s="99">
        <f t="shared" si="28"/>
        <v>0.1221449851042701</v>
      </c>
      <c r="Q278" s="104">
        <v>1007</v>
      </c>
    </row>
    <row r="279" spans="1:17" x14ac:dyDescent="0.2">
      <c r="A279" s="10" t="s">
        <v>256</v>
      </c>
      <c r="B279" s="3" t="s">
        <v>264</v>
      </c>
      <c r="C279" s="31">
        <v>32</v>
      </c>
      <c r="D279" s="27">
        <f t="shared" si="27"/>
        <v>0.08</v>
      </c>
      <c r="E279" s="32">
        <v>400</v>
      </c>
      <c r="F279" s="47">
        <v>80</v>
      </c>
      <c r="G279" s="43">
        <f t="shared" si="25"/>
        <v>0.15444015444015444</v>
      </c>
      <c r="H279" s="48">
        <v>518</v>
      </c>
      <c r="I279" s="54">
        <v>68</v>
      </c>
      <c r="J279" s="53">
        <f t="shared" si="26"/>
        <v>0.12977099236641221</v>
      </c>
      <c r="K279" s="59">
        <v>524</v>
      </c>
      <c r="L279" s="75">
        <v>62</v>
      </c>
      <c r="M279" s="67">
        <f t="shared" si="24"/>
        <v>0.11151079136690648</v>
      </c>
      <c r="N279" s="76">
        <v>556</v>
      </c>
      <c r="O279" s="103">
        <v>100</v>
      </c>
      <c r="P279" s="99">
        <f t="shared" si="28"/>
        <v>0.15527950310559005</v>
      </c>
      <c r="Q279" s="104">
        <v>644</v>
      </c>
    </row>
    <row r="280" spans="1:17" x14ac:dyDescent="0.2">
      <c r="A280" s="10" t="s">
        <v>256</v>
      </c>
      <c r="B280" s="3" t="s">
        <v>265</v>
      </c>
      <c r="C280" s="31">
        <v>66</v>
      </c>
      <c r="D280" s="27">
        <f t="shared" si="27"/>
        <v>0.1164021164021164</v>
      </c>
      <c r="E280" s="32">
        <v>567</v>
      </c>
      <c r="F280" s="47">
        <v>109</v>
      </c>
      <c r="G280" s="43">
        <f t="shared" si="25"/>
        <v>0.20411985018726592</v>
      </c>
      <c r="H280" s="48">
        <v>534</v>
      </c>
      <c r="I280" s="54">
        <v>99</v>
      </c>
      <c r="J280" s="53">
        <f t="shared" si="26"/>
        <v>0.15301391035548687</v>
      </c>
      <c r="K280" s="59">
        <v>647</v>
      </c>
      <c r="L280" s="75">
        <v>97</v>
      </c>
      <c r="M280" s="67">
        <f t="shared" si="24"/>
        <v>0.13269493844049249</v>
      </c>
      <c r="N280" s="76">
        <v>731</v>
      </c>
      <c r="O280" s="103">
        <v>96</v>
      </c>
      <c r="P280" s="99">
        <f t="shared" si="28"/>
        <v>0.1437125748502994</v>
      </c>
      <c r="Q280" s="104">
        <v>668</v>
      </c>
    </row>
    <row r="281" spans="1:17" x14ac:dyDescent="0.2">
      <c r="A281" s="10" t="s">
        <v>256</v>
      </c>
      <c r="B281" s="3" t="s">
        <v>266</v>
      </c>
      <c r="C281" s="31">
        <v>73</v>
      </c>
      <c r="D281" s="27">
        <f t="shared" si="27"/>
        <v>0.10267229254571027</v>
      </c>
      <c r="E281" s="32">
        <v>711</v>
      </c>
      <c r="F281" s="47">
        <v>154</v>
      </c>
      <c r="G281" s="43">
        <f t="shared" si="25"/>
        <v>0.16684723726977249</v>
      </c>
      <c r="H281" s="48">
        <v>923</v>
      </c>
      <c r="I281" s="54">
        <v>134</v>
      </c>
      <c r="J281" s="53">
        <f t="shared" si="26"/>
        <v>0.13701431492842536</v>
      </c>
      <c r="K281" s="59">
        <v>978</v>
      </c>
      <c r="L281" s="75">
        <v>128</v>
      </c>
      <c r="M281" s="67">
        <f t="shared" si="24"/>
        <v>0.12367149758454106</v>
      </c>
      <c r="N281" s="76">
        <v>1035</v>
      </c>
      <c r="O281" s="103">
        <v>110</v>
      </c>
      <c r="P281" s="99">
        <f t="shared" si="28"/>
        <v>0.10945273631840796</v>
      </c>
      <c r="Q281" s="104">
        <v>1005</v>
      </c>
    </row>
    <row r="282" spans="1:17" x14ac:dyDescent="0.2">
      <c r="A282" s="10" t="s">
        <v>267</v>
      </c>
      <c r="B282" s="3" t="s">
        <v>268</v>
      </c>
      <c r="C282" s="31">
        <v>4</v>
      </c>
      <c r="D282" s="27">
        <f t="shared" si="27"/>
        <v>2.3809523809523808E-2</v>
      </c>
      <c r="E282" s="32">
        <v>168</v>
      </c>
      <c r="F282" s="47">
        <v>10</v>
      </c>
      <c r="G282" s="43">
        <f t="shared" si="25"/>
        <v>5.4945054945054944E-2</v>
      </c>
      <c r="H282" s="48">
        <v>182</v>
      </c>
      <c r="I282" s="54">
        <v>17</v>
      </c>
      <c r="J282" s="53">
        <f t="shared" si="26"/>
        <v>7.8341013824884786E-2</v>
      </c>
      <c r="K282" s="59">
        <v>217</v>
      </c>
      <c r="L282" s="75">
        <v>18</v>
      </c>
      <c r="M282" s="67">
        <f t="shared" si="24"/>
        <v>8.1447963800904979E-2</v>
      </c>
      <c r="N282" s="76">
        <v>221</v>
      </c>
      <c r="O282" s="103">
        <v>19</v>
      </c>
      <c r="P282" s="99">
        <f t="shared" si="28"/>
        <v>9.1346153846153841E-2</v>
      </c>
      <c r="Q282" s="104">
        <v>208</v>
      </c>
    </row>
    <row r="283" spans="1:17" x14ac:dyDescent="0.2">
      <c r="A283" s="10" t="s">
        <v>267</v>
      </c>
      <c r="B283" s="3" t="s">
        <v>269</v>
      </c>
      <c r="C283" s="31">
        <v>10</v>
      </c>
      <c r="D283" s="27">
        <f t="shared" si="27"/>
        <v>3.1847133757961783E-2</v>
      </c>
      <c r="E283" s="32">
        <v>314</v>
      </c>
      <c r="F283" s="47">
        <v>30</v>
      </c>
      <c r="G283" s="43">
        <f t="shared" si="25"/>
        <v>7.3529411764705885E-2</v>
      </c>
      <c r="H283" s="48">
        <v>408</v>
      </c>
      <c r="I283" s="54">
        <v>33</v>
      </c>
      <c r="J283" s="53">
        <f t="shared" si="26"/>
        <v>7.2052401746724892E-2</v>
      </c>
      <c r="K283" s="59">
        <v>458</v>
      </c>
      <c r="L283" s="75">
        <v>43</v>
      </c>
      <c r="M283" s="67">
        <f t="shared" si="24"/>
        <v>8.9211618257261413E-2</v>
      </c>
      <c r="N283" s="76">
        <v>482</v>
      </c>
      <c r="O283" s="103">
        <v>45</v>
      </c>
      <c r="P283" s="99">
        <f t="shared" si="28"/>
        <v>0.10297482837528604</v>
      </c>
      <c r="Q283" s="104">
        <v>437</v>
      </c>
    </row>
    <row r="284" spans="1:17" x14ac:dyDescent="0.2">
      <c r="A284" s="10" t="s">
        <v>267</v>
      </c>
      <c r="B284" s="3" t="s">
        <v>270</v>
      </c>
      <c r="C284" s="31">
        <v>31</v>
      </c>
      <c r="D284" s="27">
        <f t="shared" si="27"/>
        <v>7.8085642317380355E-2</v>
      </c>
      <c r="E284" s="32">
        <v>397</v>
      </c>
      <c r="F284" s="47">
        <v>66</v>
      </c>
      <c r="G284" s="43">
        <f t="shared" si="25"/>
        <v>0.11722912966252221</v>
      </c>
      <c r="H284" s="48">
        <v>563</v>
      </c>
      <c r="I284" s="54">
        <v>86</v>
      </c>
      <c r="J284" s="53">
        <f t="shared" si="26"/>
        <v>0.1524822695035461</v>
      </c>
      <c r="K284" s="59">
        <v>564</v>
      </c>
      <c r="L284" s="75">
        <v>68</v>
      </c>
      <c r="M284" s="67">
        <f t="shared" si="24"/>
        <v>0.11295681063122924</v>
      </c>
      <c r="N284" s="76">
        <v>602</v>
      </c>
      <c r="O284" s="103">
        <v>76</v>
      </c>
      <c r="P284" s="99">
        <f t="shared" si="28"/>
        <v>0.1366906474820144</v>
      </c>
      <c r="Q284" s="104">
        <v>556</v>
      </c>
    </row>
    <row r="285" spans="1:17" x14ac:dyDescent="0.2">
      <c r="A285" s="10" t="s">
        <v>267</v>
      </c>
      <c r="B285" s="3" t="s">
        <v>271</v>
      </c>
      <c r="C285" s="31">
        <v>119</v>
      </c>
      <c r="D285" s="27">
        <f t="shared" si="27"/>
        <v>5.4017249205628691E-2</v>
      </c>
      <c r="E285" s="32">
        <v>2203</v>
      </c>
      <c r="F285" s="47">
        <v>367</v>
      </c>
      <c r="G285" s="43">
        <f t="shared" si="25"/>
        <v>0.13394160583941606</v>
      </c>
      <c r="H285" s="48">
        <v>2740</v>
      </c>
      <c r="I285" s="54">
        <v>386</v>
      </c>
      <c r="J285" s="53">
        <f t="shared" si="26"/>
        <v>0.12395632626846499</v>
      </c>
      <c r="K285" s="59">
        <v>3114</v>
      </c>
      <c r="L285" s="75">
        <v>336</v>
      </c>
      <c r="M285" s="67">
        <f t="shared" si="24"/>
        <v>0.10129635212541453</v>
      </c>
      <c r="N285" s="76">
        <v>3317</v>
      </c>
      <c r="O285" s="103">
        <v>366</v>
      </c>
      <c r="P285" s="99">
        <f t="shared" si="28"/>
        <v>0.11622737376945062</v>
      </c>
      <c r="Q285" s="104">
        <v>3149</v>
      </c>
    </row>
    <row r="286" spans="1:17" x14ac:dyDescent="0.2">
      <c r="A286" s="10" t="s">
        <v>267</v>
      </c>
      <c r="B286" s="3" t="s">
        <v>272</v>
      </c>
      <c r="C286" s="31">
        <v>10</v>
      </c>
      <c r="D286" s="27">
        <f t="shared" si="27"/>
        <v>3.1446540880503145E-2</v>
      </c>
      <c r="E286" s="32">
        <v>318</v>
      </c>
      <c r="F286" s="47">
        <v>30</v>
      </c>
      <c r="G286" s="43">
        <f t="shared" si="25"/>
        <v>7.7319587628865982E-2</v>
      </c>
      <c r="H286" s="48">
        <v>388</v>
      </c>
      <c r="I286" s="54">
        <v>31</v>
      </c>
      <c r="J286" s="53">
        <f t="shared" si="26"/>
        <v>7.2093023255813959E-2</v>
      </c>
      <c r="K286" s="59">
        <v>430</v>
      </c>
      <c r="L286" s="75">
        <v>48</v>
      </c>
      <c r="M286" s="67">
        <f t="shared" si="24"/>
        <v>9.6774193548387094E-2</v>
      </c>
      <c r="N286" s="76">
        <v>496</v>
      </c>
      <c r="O286" s="103">
        <v>35</v>
      </c>
      <c r="P286" s="99">
        <f t="shared" si="28"/>
        <v>9.2105263157894732E-2</v>
      </c>
      <c r="Q286" s="104">
        <v>380</v>
      </c>
    </row>
    <row r="287" spans="1:17" x14ac:dyDescent="0.2">
      <c r="A287" s="10" t="s">
        <v>267</v>
      </c>
      <c r="B287" s="3" t="s">
        <v>273</v>
      </c>
      <c r="C287" s="31">
        <v>19</v>
      </c>
      <c r="D287" s="27">
        <f t="shared" si="27"/>
        <v>4.9479166666666664E-2</v>
      </c>
      <c r="E287" s="32">
        <v>384</v>
      </c>
      <c r="F287" s="47">
        <v>79</v>
      </c>
      <c r="G287" s="43">
        <f t="shared" si="25"/>
        <v>0.16056910569105692</v>
      </c>
      <c r="H287" s="48">
        <v>492</v>
      </c>
      <c r="I287" s="54">
        <v>61</v>
      </c>
      <c r="J287" s="53">
        <f t="shared" si="26"/>
        <v>0.14420803782505912</v>
      </c>
      <c r="K287" s="59">
        <v>423</v>
      </c>
      <c r="L287" s="75">
        <v>107</v>
      </c>
      <c r="M287" s="67">
        <f t="shared" si="24"/>
        <v>0.2123015873015873</v>
      </c>
      <c r="N287" s="76">
        <v>504</v>
      </c>
      <c r="O287" s="103">
        <v>64</v>
      </c>
      <c r="P287" s="99">
        <f t="shared" si="28"/>
        <v>0.14414414414414414</v>
      </c>
      <c r="Q287" s="104">
        <v>444</v>
      </c>
    </row>
    <row r="288" spans="1:17" x14ac:dyDescent="0.2">
      <c r="A288" s="10" t="s">
        <v>267</v>
      </c>
      <c r="B288" s="3" t="s">
        <v>274</v>
      </c>
      <c r="C288" s="31">
        <v>113</v>
      </c>
      <c r="D288" s="27">
        <f t="shared" si="27"/>
        <v>0.10116383169203223</v>
      </c>
      <c r="E288" s="32">
        <v>1117</v>
      </c>
      <c r="F288" s="47">
        <v>184</v>
      </c>
      <c r="G288" s="43">
        <f t="shared" si="25"/>
        <v>0.14533965244865718</v>
      </c>
      <c r="H288" s="48">
        <v>1266</v>
      </c>
      <c r="I288" s="54">
        <v>146</v>
      </c>
      <c r="J288" s="53">
        <f t="shared" si="26"/>
        <v>0.10152990264255911</v>
      </c>
      <c r="K288" s="59">
        <v>1438</v>
      </c>
      <c r="L288" s="75">
        <v>132</v>
      </c>
      <c r="M288" s="67">
        <f t="shared" si="24"/>
        <v>9.0971743625086143E-2</v>
      </c>
      <c r="N288" s="76">
        <v>1451</v>
      </c>
      <c r="O288" s="103">
        <v>152</v>
      </c>
      <c r="P288" s="99">
        <f t="shared" si="28"/>
        <v>0.11259259259259259</v>
      </c>
      <c r="Q288" s="104">
        <v>1350</v>
      </c>
    </row>
    <row r="289" spans="1:17" x14ac:dyDescent="0.2">
      <c r="A289" s="10" t="s">
        <v>275</v>
      </c>
      <c r="B289" s="3" t="s">
        <v>276</v>
      </c>
      <c r="C289" s="31">
        <v>3</v>
      </c>
      <c r="D289" s="27">
        <f t="shared" si="27"/>
        <v>4.2253521126760563E-2</v>
      </c>
      <c r="E289" s="32">
        <v>71</v>
      </c>
      <c r="F289" s="47">
        <v>4</v>
      </c>
      <c r="G289" s="43">
        <f t="shared" si="25"/>
        <v>4.5454545454545456E-2</v>
      </c>
      <c r="H289" s="48">
        <v>88</v>
      </c>
      <c r="I289" s="54">
        <v>10</v>
      </c>
      <c r="J289" s="53">
        <f t="shared" si="26"/>
        <v>9.9009900990099015E-2</v>
      </c>
      <c r="K289" s="59">
        <v>101</v>
      </c>
      <c r="L289" s="75">
        <v>5</v>
      </c>
      <c r="M289" s="67">
        <f t="shared" si="24"/>
        <v>4.9504950495049507E-2</v>
      </c>
      <c r="N289" s="76">
        <v>101</v>
      </c>
      <c r="O289" s="103">
        <v>8</v>
      </c>
      <c r="P289" s="99">
        <f t="shared" si="28"/>
        <v>0.10810810810810811</v>
      </c>
      <c r="Q289" s="104">
        <v>74</v>
      </c>
    </row>
    <row r="290" spans="1:17" x14ac:dyDescent="0.2">
      <c r="A290" s="10" t="s">
        <v>275</v>
      </c>
      <c r="B290" s="3" t="s">
        <v>277</v>
      </c>
      <c r="C290" s="31">
        <v>5</v>
      </c>
      <c r="D290" s="27">
        <f t="shared" si="27"/>
        <v>5.8139534883720929E-2</v>
      </c>
      <c r="E290" s="32">
        <v>86</v>
      </c>
      <c r="F290" s="47">
        <v>5</v>
      </c>
      <c r="G290" s="43">
        <f t="shared" si="25"/>
        <v>4.7619047619047616E-2</v>
      </c>
      <c r="H290" s="48">
        <v>105</v>
      </c>
      <c r="I290" s="54">
        <v>8</v>
      </c>
      <c r="J290" s="53">
        <f t="shared" si="26"/>
        <v>7.9207920792079209E-2</v>
      </c>
      <c r="K290" s="59">
        <v>101</v>
      </c>
      <c r="L290" s="75">
        <v>10</v>
      </c>
      <c r="M290" s="67">
        <f t="shared" si="24"/>
        <v>9.9009900990099015E-2</v>
      </c>
      <c r="N290" s="76">
        <v>101</v>
      </c>
      <c r="O290" s="103">
        <v>10</v>
      </c>
      <c r="P290" s="99">
        <f t="shared" si="28"/>
        <v>8.771929824561403E-2</v>
      </c>
      <c r="Q290" s="104">
        <v>114</v>
      </c>
    </row>
    <row r="291" spans="1:17" x14ac:dyDescent="0.2">
      <c r="A291" s="10" t="s">
        <v>275</v>
      </c>
      <c r="B291" s="3" t="s">
        <v>278</v>
      </c>
      <c r="C291" s="31">
        <v>9</v>
      </c>
      <c r="D291" s="27">
        <f t="shared" si="27"/>
        <v>4.2253521126760563E-2</v>
      </c>
      <c r="E291" s="32">
        <v>213</v>
      </c>
      <c r="F291" s="47">
        <v>15</v>
      </c>
      <c r="G291" s="43">
        <f t="shared" si="25"/>
        <v>7.3891625615763554E-2</v>
      </c>
      <c r="H291" s="48">
        <v>203</v>
      </c>
      <c r="I291" s="54">
        <v>27</v>
      </c>
      <c r="J291" s="53">
        <f t="shared" si="26"/>
        <v>0.10305343511450382</v>
      </c>
      <c r="K291" s="59">
        <v>262</v>
      </c>
      <c r="L291" s="75">
        <v>19</v>
      </c>
      <c r="M291" s="67">
        <f t="shared" si="24"/>
        <v>7.8512396694214878E-2</v>
      </c>
      <c r="N291" s="76">
        <v>242</v>
      </c>
      <c r="O291" s="103">
        <v>21</v>
      </c>
      <c r="P291" s="99">
        <f t="shared" si="28"/>
        <v>0.1</v>
      </c>
      <c r="Q291" s="104">
        <v>210</v>
      </c>
    </row>
    <row r="292" spans="1:17" x14ac:dyDescent="0.2">
      <c r="A292" s="10" t="s">
        <v>275</v>
      </c>
      <c r="B292" s="3" t="s">
        <v>279</v>
      </c>
      <c r="C292" s="31">
        <v>11</v>
      </c>
      <c r="D292" s="27">
        <f t="shared" si="27"/>
        <v>6.8322981366459631E-2</v>
      </c>
      <c r="E292" s="32">
        <v>161</v>
      </c>
      <c r="F292" s="47">
        <v>16</v>
      </c>
      <c r="G292" s="43">
        <f t="shared" si="25"/>
        <v>9.3567251461988299E-2</v>
      </c>
      <c r="H292" s="48">
        <v>171</v>
      </c>
      <c r="I292" s="54">
        <v>19</v>
      </c>
      <c r="J292" s="53">
        <f t="shared" si="26"/>
        <v>9.7938144329896906E-2</v>
      </c>
      <c r="K292" s="59">
        <v>194</v>
      </c>
      <c r="L292" s="75">
        <v>13</v>
      </c>
      <c r="M292" s="67">
        <f t="shared" ref="M292:M325" si="29">L292/N292</f>
        <v>7.5144508670520235E-2</v>
      </c>
      <c r="N292" s="76">
        <v>173</v>
      </c>
      <c r="O292" s="103">
        <v>18</v>
      </c>
      <c r="P292" s="99">
        <f t="shared" si="28"/>
        <v>0.10588235294117647</v>
      </c>
      <c r="Q292" s="104">
        <v>170</v>
      </c>
    </row>
    <row r="293" spans="1:17" x14ac:dyDescent="0.2">
      <c r="A293" s="10" t="s">
        <v>275</v>
      </c>
      <c r="B293" s="3" t="s">
        <v>280</v>
      </c>
      <c r="C293" s="31">
        <v>6</v>
      </c>
      <c r="D293" s="27">
        <f t="shared" si="27"/>
        <v>3.9215686274509803E-2</v>
      </c>
      <c r="E293" s="32">
        <v>153</v>
      </c>
      <c r="F293" s="47">
        <v>19</v>
      </c>
      <c r="G293" s="43">
        <f t="shared" ref="G293:G325" si="30">F293/H293</f>
        <v>9.8445595854922283E-2</v>
      </c>
      <c r="H293" s="48">
        <v>193</v>
      </c>
      <c r="I293" s="54">
        <v>30</v>
      </c>
      <c r="J293" s="53">
        <f t="shared" ref="J293:J325" si="31">I293/K293</f>
        <v>0.14851485148514851</v>
      </c>
      <c r="K293" s="59">
        <v>202</v>
      </c>
      <c r="L293" s="75">
        <v>19</v>
      </c>
      <c r="M293" s="67">
        <f t="shared" si="29"/>
        <v>8.296943231441048E-2</v>
      </c>
      <c r="N293" s="76">
        <v>229</v>
      </c>
      <c r="O293" s="103">
        <v>23</v>
      </c>
      <c r="P293" s="99">
        <f t="shared" si="28"/>
        <v>0.10648148148148148</v>
      </c>
      <c r="Q293" s="104">
        <v>216</v>
      </c>
    </row>
    <row r="294" spans="1:17" x14ac:dyDescent="0.2">
      <c r="A294" s="10" t="s">
        <v>275</v>
      </c>
      <c r="B294" s="3" t="s">
        <v>281</v>
      </c>
      <c r="C294" s="31">
        <v>13</v>
      </c>
      <c r="D294" s="27">
        <f t="shared" si="27"/>
        <v>0.16250000000000001</v>
      </c>
      <c r="E294" s="32">
        <v>80</v>
      </c>
      <c r="F294" s="47">
        <v>6</v>
      </c>
      <c r="G294" s="43">
        <f t="shared" si="30"/>
        <v>6.8181818181818177E-2</v>
      </c>
      <c r="H294" s="48">
        <v>88</v>
      </c>
      <c r="I294" s="54">
        <v>15</v>
      </c>
      <c r="J294" s="53">
        <f t="shared" si="31"/>
        <v>0.16483516483516483</v>
      </c>
      <c r="K294" s="59">
        <v>91</v>
      </c>
      <c r="L294" s="75">
        <v>16</v>
      </c>
      <c r="M294" s="67">
        <f t="shared" si="29"/>
        <v>0.15841584158415842</v>
      </c>
      <c r="N294" s="76">
        <v>101</v>
      </c>
      <c r="O294" s="103">
        <v>15</v>
      </c>
      <c r="P294" s="99">
        <f t="shared" si="28"/>
        <v>0.16483516483516483</v>
      </c>
      <c r="Q294" s="104">
        <v>91</v>
      </c>
    </row>
    <row r="295" spans="1:17" x14ac:dyDescent="0.2">
      <c r="A295" s="10" t="s">
        <v>275</v>
      </c>
      <c r="B295" s="3" t="s">
        <v>282</v>
      </c>
      <c r="C295" s="31">
        <v>4</v>
      </c>
      <c r="D295" s="27">
        <f t="shared" si="27"/>
        <v>3.2258064516129031E-2</v>
      </c>
      <c r="E295" s="32">
        <v>124</v>
      </c>
      <c r="F295" s="47">
        <v>8</v>
      </c>
      <c r="G295" s="43">
        <f t="shared" si="30"/>
        <v>3.8461538461538464E-2</v>
      </c>
      <c r="H295" s="48">
        <v>208</v>
      </c>
      <c r="I295" s="54">
        <v>11</v>
      </c>
      <c r="J295" s="53">
        <f t="shared" si="31"/>
        <v>5.9782608695652176E-2</v>
      </c>
      <c r="K295" s="59">
        <v>184</v>
      </c>
      <c r="L295" s="75">
        <v>5</v>
      </c>
      <c r="M295" s="67">
        <f t="shared" si="29"/>
        <v>3.3112582781456956E-2</v>
      </c>
      <c r="N295" s="76">
        <v>151</v>
      </c>
      <c r="O295" s="103">
        <v>8</v>
      </c>
      <c r="P295" s="99">
        <f t="shared" si="28"/>
        <v>0.05</v>
      </c>
      <c r="Q295" s="104">
        <v>160</v>
      </c>
    </row>
    <row r="296" spans="1:17" x14ac:dyDescent="0.2">
      <c r="A296" s="10" t="s">
        <v>275</v>
      </c>
      <c r="B296" s="3" t="s">
        <v>283</v>
      </c>
      <c r="C296" s="31">
        <v>200</v>
      </c>
      <c r="D296" s="27">
        <f t="shared" si="27"/>
        <v>0.16142050040355124</v>
      </c>
      <c r="E296" s="32">
        <v>1239</v>
      </c>
      <c r="F296" s="47">
        <v>280</v>
      </c>
      <c r="G296" s="43">
        <f t="shared" si="30"/>
        <v>0.19746121297602257</v>
      </c>
      <c r="H296" s="48">
        <v>1418</v>
      </c>
      <c r="I296" s="54">
        <v>245</v>
      </c>
      <c r="J296" s="53">
        <f t="shared" si="31"/>
        <v>0.16803840877914952</v>
      </c>
      <c r="K296" s="59">
        <v>1458</v>
      </c>
      <c r="L296" s="75">
        <v>204</v>
      </c>
      <c r="M296" s="67">
        <f t="shared" si="29"/>
        <v>0.13161290322580646</v>
      </c>
      <c r="N296" s="76">
        <v>1550</v>
      </c>
      <c r="O296" s="103">
        <v>230</v>
      </c>
      <c r="P296" s="99">
        <f t="shared" si="28"/>
        <v>0.14411027568922305</v>
      </c>
      <c r="Q296" s="104">
        <v>1596</v>
      </c>
    </row>
    <row r="297" spans="1:17" x14ac:dyDescent="0.2">
      <c r="A297" s="10" t="s">
        <v>284</v>
      </c>
      <c r="B297" s="3" t="s">
        <v>285</v>
      </c>
      <c r="C297" s="31">
        <v>5</v>
      </c>
      <c r="D297" s="27">
        <f t="shared" si="27"/>
        <v>5.1020408163265307E-2</v>
      </c>
      <c r="E297" s="32">
        <v>98</v>
      </c>
      <c r="F297" s="47">
        <v>7</v>
      </c>
      <c r="G297" s="43">
        <f t="shared" si="30"/>
        <v>5.46875E-2</v>
      </c>
      <c r="H297" s="48">
        <v>128</v>
      </c>
      <c r="I297" s="54">
        <v>12</v>
      </c>
      <c r="J297" s="53">
        <f t="shared" si="31"/>
        <v>9.3023255813953487E-2</v>
      </c>
      <c r="K297" s="59">
        <v>129</v>
      </c>
      <c r="L297" s="75">
        <v>10</v>
      </c>
      <c r="M297" s="67">
        <f t="shared" si="29"/>
        <v>7.874015748031496E-2</v>
      </c>
      <c r="N297" s="76">
        <v>127</v>
      </c>
      <c r="O297" s="103">
        <v>8</v>
      </c>
      <c r="P297" s="99">
        <f t="shared" si="28"/>
        <v>5.8823529411764705E-2</v>
      </c>
      <c r="Q297" s="104">
        <v>136</v>
      </c>
    </row>
    <row r="298" spans="1:17" x14ac:dyDescent="0.2">
      <c r="A298" s="10" t="s">
        <v>284</v>
      </c>
      <c r="B298" s="3" t="s">
        <v>286</v>
      </c>
      <c r="C298" s="31">
        <v>1</v>
      </c>
      <c r="D298" s="27">
        <f t="shared" si="27"/>
        <v>0.05</v>
      </c>
      <c r="E298" s="32">
        <v>20</v>
      </c>
      <c r="F298" s="47">
        <v>1</v>
      </c>
      <c r="G298" s="43">
        <f t="shared" si="30"/>
        <v>2.9411764705882353E-2</v>
      </c>
      <c r="H298" s="48">
        <v>34</v>
      </c>
      <c r="I298" s="54">
        <v>2</v>
      </c>
      <c r="J298" s="53">
        <f t="shared" si="31"/>
        <v>7.1428571428571425E-2</v>
      </c>
      <c r="K298" s="59">
        <v>28</v>
      </c>
      <c r="L298" s="75">
        <v>6</v>
      </c>
      <c r="M298" s="67">
        <f t="shared" si="29"/>
        <v>0.1875</v>
      </c>
      <c r="N298" s="76">
        <v>32</v>
      </c>
      <c r="O298" s="103"/>
      <c r="P298" s="99">
        <f t="shared" si="28"/>
        <v>0</v>
      </c>
      <c r="Q298" s="104">
        <v>29</v>
      </c>
    </row>
    <row r="299" spans="1:17" x14ac:dyDescent="0.2">
      <c r="A299" s="10" t="s">
        <v>284</v>
      </c>
      <c r="B299" s="3" t="s">
        <v>287</v>
      </c>
      <c r="C299" s="31">
        <v>1</v>
      </c>
      <c r="D299" s="27">
        <f t="shared" si="27"/>
        <v>1.1904761904761904E-2</v>
      </c>
      <c r="E299" s="32">
        <v>84</v>
      </c>
      <c r="F299" s="47">
        <v>5</v>
      </c>
      <c r="G299" s="43">
        <f t="shared" si="30"/>
        <v>5.2631578947368418E-2</v>
      </c>
      <c r="H299" s="48">
        <v>95</v>
      </c>
      <c r="I299" s="54">
        <v>4</v>
      </c>
      <c r="J299" s="53">
        <f t="shared" si="31"/>
        <v>4.3956043956043959E-2</v>
      </c>
      <c r="K299" s="59">
        <v>91</v>
      </c>
      <c r="L299" s="75">
        <v>11</v>
      </c>
      <c r="M299" s="67">
        <f t="shared" si="29"/>
        <v>0.1</v>
      </c>
      <c r="N299" s="76">
        <v>110</v>
      </c>
      <c r="O299" s="103">
        <v>13</v>
      </c>
      <c r="P299" s="99">
        <f t="shared" si="28"/>
        <v>0.1326530612244898</v>
      </c>
      <c r="Q299" s="104">
        <v>98</v>
      </c>
    </row>
    <row r="300" spans="1:17" x14ac:dyDescent="0.2">
      <c r="A300" s="10" t="s">
        <v>284</v>
      </c>
      <c r="B300" s="3" t="s">
        <v>288</v>
      </c>
      <c r="C300" s="31">
        <v>3</v>
      </c>
      <c r="D300" s="27">
        <f t="shared" si="27"/>
        <v>3.0303030303030304E-2</v>
      </c>
      <c r="E300" s="32">
        <v>99</v>
      </c>
      <c r="F300" s="47">
        <v>7</v>
      </c>
      <c r="G300" s="43">
        <f t="shared" si="30"/>
        <v>7.7777777777777779E-2</v>
      </c>
      <c r="H300" s="48">
        <v>90</v>
      </c>
      <c r="I300" s="54">
        <v>8</v>
      </c>
      <c r="J300" s="53">
        <f t="shared" si="31"/>
        <v>7.407407407407407E-2</v>
      </c>
      <c r="K300" s="59">
        <v>108</v>
      </c>
      <c r="L300" s="75">
        <v>11</v>
      </c>
      <c r="M300" s="67">
        <f t="shared" si="29"/>
        <v>9.0909090909090912E-2</v>
      </c>
      <c r="N300" s="76">
        <v>121</v>
      </c>
      <c r="O300" s="103">
        <v>11</v>
      </c>
      <c r="P300" s="99">
        <f t="shared" si="28"/>
        <v>0.11</v>
      </c>
      <c r="Q300" s="104">
        <v>100</v>
      </c>
    </row>
    <row r="301" spans="1:17" x14ac:dyDescent="0.2">
      <c r="A301" s="10" t="s">
        <v>284</v>
      </c>
      <c r="B301" s="3" t="s">
        <v>289</v>
      </c>
      <c r="C301" s="31">
        <v>1</v>
      </c>
      <c r="D301" s="27">
        <f t="shared" si="27"/>
        <v>1.6666666666666666E-2</v>
      </c>
      <c r="E301" s="32">
        <v>60</v>
      </c>
      <c r="F301" s="47">
        <v>4</v>
      </c>
      <c r="G301" s="43">
        <f t="shared" si="30"/>
        <v>7.1428571428571425E-2</v>
      </c>
      <c r="H301" s="48">
        <v>56</v>
      </c>
      <c r="I301" s="54">
        <v>4</v>
      </c>
      <c r="J301" s="53">
        <f t="shared" si="31"/>
        <v>6.4516129032258063E-2</v>
      </c>
      <c r="K301" s="59">
        <v>62</v>
      </c>
      <c r="L301" s="75">
        <v>8</v>
      </c>
      <c r="M301" s="67">
        <f t="shared" si="29"/>
        <v>0.125</v>
      </c>
      <c r="N301" s="76">
        <v>64</v>
      </c>
      <c r="O301" s="103">
        <v>12</v>
      </c>
      <c r="P301" s="99">
        <f t="shared" si="28"/>
        <v>0.15189873417721519</v>
      </c>
      <c r="Q301" s="104">
        <v>79</v>
      </c>
    </row>
    <row r="302" spans="1:17" x14ac:dyDescent="0.2">
      <c r="A302" s="10" t="s">
        <v>284</v>
      </c>
      <c r="B302" s="3" t="s">
        <v>290</v>
      </c>
      <c r="C302" s="31">
        <v>2</v>
      </c>
      <c r="D302" s="27">
        <f t="shared" si="27"/>
        <v>4.6511627906976744E-2</v>
      </c>
      <c r="E302" s="32">
        <v>43</v>
      </c>
      <c r="F302" s="47">
        <v>2</v>
      </c>
      <c r="G302" s="43">
        <f t="shared" si="30"/>
        <v>4.7619047619047616E-2</v>
      </c>
      <c r="H302" s="48">
        <v>42</v>
      </c>
      <c r="I302" s="54">
        <v>2</v>
      </c>
      <c r="J302" s="53">
        <f t="shared" si="31"/>
        <v>4.878048780487805E-2</v>
      </c>
      <c r="K302" s="59">
        <v>41</v>
      </c>
      <c r="L302" s="75">
        <v>1</v>
      </c>
      <c r="M302" s="67">
        <f t="shared" si="29"/>
        <v>1.9230769230769232E-2</v>
      </c>
      <c r="N302" s="76">
        <v>52</v>
      </c>
      <c r="O302" s="103">
        <v>1</v>
      </c>
      <c r="P302" s="99">
        <f t="shared" si="28"/>
        <v>2.1739130434782608E-2</v>
      </c>
      <c r="Q302" s="104">
        <v>46</v>
      </c>
    </row>
    <row r="303" spans="1:17" x14ac:dyDescent="0.2">
      <c r="A303" s="10" t="s">
        <v>284</v>
      </c>
      <c r="B303" s="3" t="s">
        <v>291</v>
      </c>
      <c r="C303" s="31">
        <v>1</v>
      </c>
      <c r="D303" s="27">
        <f t="shared" si="27"/>
        <v>1.2987012987012988E-2</v>
      </c>
      <c r="E303" s="32">
        <v>77</v>
      </c>
      <c r="F303" s="47">
        <v>1</v>
      </c>
      <c r="G303" s="43">
        <f t="shared" si="30"/>
        <v>1.3157894736842105E-2</v>
      </c>
      <c r="H303" s="48">
        <v>76</v>
      </c>
      <c r="I303" s="54">
        <v>2</v>
      </c>
      <c r="J303" s="53">
        <f t="shared" si="31"/>
        <v>2.7777777777777776E-2</v>
      </c>
      <c r="K303" s="59">
        <v>72</v>
      </c>
      <c r="L303" s="75">
        <v>4</v>
      </c>
      <c r="M303" s="67">
        <f t="shared" si="29"/>
        <v>5.2631578947368418E-2</v>
      </c>
      <c r="N303" s="76">
        <v>76</v>
      </c>
      <c r="O303" s="103">
        <v>3</v>
      </c>
      <c r="P303" s="99">
        <f t="shared" si="28"/>
        <v>4.8387096774193547E-2</v>
      </c>
      <c r="Q303" s="104">
        <v>62</v>
      </c>
    </row>
    <row r="304" spans="1:17" x14ac:dyDescent="0.2">
      <c r="A304" s="10" t="s">
        <v>284</v>
      </c>
      <c r="B304" s="3" t="s">
        <v>292</v>
      </c>
      <c r="C304" s="31">
        <v>2</v>
      </c>
      <c r="D304" s="27">
        <f t="shared" si="27"/>
        <v>6.8965517241379309E-2</v>
      </c>
      <c r="E304" s="32">
        <v>29</v>
      </c>
      <c r="F304" s="47">
        <v>2</v>
      </c>
      <c r="G304" s="43">
        <f t="shared" si="30"/>
        <v>5.4054054054054057E-2</v>
      </c>
      <c r="H304" s="48">
        <v>37</v>
      </c>
      <c r="I304" s="54">
        <v>3</v>
      </c>
      <c r="J304" s="53">
        <f t="shared" si="31"/>
        <v>7.8947368421052627E-2</v>
      </c>
      <c r="K304" s="59">
        <v>38</v>
      </c>
      <c r="L304" s="75"/>
      <c r="M304" s="67">
        <f t="shared" si="29"/>
        <v>0</v>
      </c>
      <c r="N304" s="76">
        <v>43</v>
      </c>
      <c r="O304" s="103"/>
      <c r="P304" s="99">
        <f t="shared" si="28"/>
        <v>0</v>
      </c>
      <c r="Q304" s="104">
        <v>35</v>
      </c>
    </row>
    <row r="305" spans="1:17" x14ac:dyDescent="0.2">
      <c r="A305" s="10" t="s">
        <v>284</v>
      </c>
      <c r="B305" s="3" t="s">
        <v>293</v>
      </c>
      <c r="C305" s="31"/>
      <c r="D305" s="27">
        <f t="shared" si="27"/>
        <v>0</v>
      </c>
      <c r="E305" s="32">
        <v>30</v>
      </c>
      <c r="F305" s="47">
        <v>5</v>
      </c>
      <c r="G305" s="43">
        <f t="shared" si="30"/>
        <v>0.13157894736842105</v>
      </c>
      <c r="H305" s="48">
        <v>38</v>
      </c>
      <c r="I305" s="54">
        <v>2</v>
      </c>
      <c r="J305" s="53">
        <f t="shared" si="31"/>
        <v>5.128205128205128E-2</v>
      </c>
      <c r="K305" s="59">
        <v>39</v>
      </c>
      <c r="L305" s="75"/>
      <c r="M305" s="67">
        <f t="shared" si="29"/>
        <v>0</v>
      </c>
      <c r="N305" s="76">
        <v>28</v>
      </c>
      <c r="O305" s="103">
        <v>3</v>
      </c>
      <c r="P305" s="99">
        <f t="shared" si="28"/>
        <v>0.1</v>
      </c>
      <c r="Q305" s="104">
        <v>30</v>
      </c>
    </row>
    <row r="306" spans="1:17" x14ac:dyDescent="0.2">
      <c r="A306" s="10" t="s">
        <v>284</v>
      </c>
      <c r="B306" s="3" t="s">
        <v>294</v>
      </c>
      <c r="C306" s="31">
        <v>3</v>
      </c>
      <c r="D306" s="27">
        <f t="shared" si="27"/>
        <v>2.4390243902439025E-2</v>
      </c>
      <c r="E306" s="32">
        <v>123</v>
      </c>
      <c r="F306" s="47">
        <v>9</v>
      </c>
      <c r="G306" s="43">
        <f t="shared" si="30"/>
        <v>7.1999999999999995E-2</v>
      </c>
      <c r="H306" s="48">
        <v>125</v>
      </c>
      <c r="I306" s="54">
        <v>10</v>
      </c>
      <c r="J306" s="53">
        <f t="shared" si="31"/>
        <v>0.08</v>
      </c>
      <c r="K306" s="59">
        <v>125</v>
      </c>
      <c r="L306" s="75">
        <v>12</v>
      </c>
      <c r="M306" s="67">
        <f t="shared" si="29"/>
        <v>7.7419354838709681E-2</v>
      </c>
      <c r="N306" s="76">
        <v>155</v>
      </c>
      <c r="O306" s="103">
        <v>12</v>
      </c>
      <c r="P306" s="99">
        <f t="shared" si="28"/>
        <v>7.7419354838709681E-2</v>
      </c>
      <c r="Q306" s="104">
        <v>155</v>
      </c>
    </row>
    <row r="307" spans="1:17" x14ac:dyDescent="0.2">
      <c r="A307" s="10" t="s">
        <v>284</v>
      </c>
      <c r="B307" s="3" t="s">
        <v>295</v>
      </c>
      <c r="C307" s="31">
        <v>5</v>
      </c>
      <c r="D307" s="27">
        <f t="shared" si="27"/>
        <v>7.0422535211267609E-2</v>
      </c>
      <c r="E307" s="32">
        <v>71</v>
      </c>
      <c r="F307" s="47">
        <v>6</v>
      </c>
      <c r="G307" s="43">
        <f t="shared" si="30"/>
        <v>6.3829787234042548E-2</v>
      </c>
      <c r="H307" s="48">
        <v>94</v>
      </c>
      <c r="I307" s="54">
        <v>3</v>
      </c>
      <c r="J307" s="53">
        <f t="shared" si="31"/>
        <v>2.9126213592233011E-2</v>
      </c>
      <c r="K307" s="59">
        <v>103</v>
      </c>
      <c r="L307" s="75">
        <v>7</v>
      </c>
      <c r="M307" s="67">
        <f t="shared" si="29"/>
        <v>7.3684210526315783E-2</v>
      </c>
      <c r="N307" s="76">
        <v>95</v>
      </c>
      <c r="O307" s="103">
        <v>6</v>
      </c>
      <c r="P307" s="99">
        <f t="shared" si="28"/>
        <v>6.3157894736842107E-2</v>
      </c>
      <c r="Q307" s="104">
        <v>95</v>
      </c>
    </row>
    <row r="308" spans="1:17" x14ac:dyDescent="0.2">
      <c r="A308" s="10" t="s">
        <v>284</v>
      </c>
      <c r="B308" s="3" t="s">
        <v>296</v>
      </c>
      <c r="C308" s="31">
        <v>1</v>
      </c>
      <c r="D308" s="27">
        <f t="shared" si="27"/>
        <v>2.0833333333333332E-2</v>
      </c>
      <c r="E308" s="32">
        <v>48</v>
      </c>
      <c r="F308" s="47">
        <v>3</v>
      </c>
      <c r="G308" s="43">
        <f t="shared" si="30"/>
        <v>6.6666666666666666E-2</v>
      </c>
      <c r="H308" s="48">
        <v>45</v>
      </c>
      <c r="I308" s="54"/>
      <c r="J308" s="53">
        <f t="shared" si="31"/>
        <v>0</v>
      </c>
      <c r="K308" s="59">
        <v>51</v>
      </c>
      <c r="L308" s="75">
        <v>4</v>
      </c>
      <c r="M308" s="67">
        <f t="shared" si="29"/>
        <v>8.8888888888888892E-2</v>
      </c>
      <c r="N308" s="76">
        <v>45</v>
      </c>
      <c r="O308" s="103">
        <v>5</v>
      </c>
      <c r="P308" s="99">
        <f t="shared" si="28"/>
        <v>0.11904761904761904</v>
      </c>
      <c r="Q308" s="104">
        <v>42</v>
      </c>
    </row>
    <row r="309" spans="1:17" x14ac:dyDescent="0.2">
      <c r="A309" s="10" t="s">
        <v>284</v>
      </c>
      <c r="B309" s="3" t="s">
        <v>297</v>
      </c>
      <c r="C309" s="31">
        <v>177</v>
      </c>
      <c r="D309" s="27">
        <f t="shared" si="27"/>
        <v>7.5998282524688709E-2</v>
      </c>
      <c r="E309" s="32">
        <v>2329</v>
      </c>
      <c r="F309" s="47">
        <v>305</v>
      </c>
      <c r="G309" s="43">
        <f t="shared" si="30"/>
        <v>0.11605783866057838</v>
      </c>
      <c r="H309" s="48">
        <v>2628</v>
      </c>
      <c r="I309" s="54">
        <v>310</v>
      </c>
      <c r="J309" s="53">
        <f t="shared" si="31"/>
        <v>0.10210803689064558</v>
      </c>
      <c r="K309" s="59">
        <v>3036</v>
      </c>
      <c r="L309" s="75">
        <v>347</v>
      </c>
      <c r="M309" s="67">
        <f t="shared" si="29"/>
        <v>0.10175953079178886</v>
      </c>
      <c r="N309" s="76">
        <v>3410</v>
      </c>
      <c r="O309" s="103">
        <v>413</v>
      </c>
      <c r="P309" s="99">
        <f t="shared" si="28"/>
        <v>0.12918360963403192</v>
      </c>
      <c r="Q309" s="104">
        <v>3197</v>
      </c>
    </row>
    <row r="310" spans="1:17" x14ac:dyDescent="0.2">
      <c r="A310" s="10" t="s">
        <v>284</v>
      </c>
      <c r="B310" s="3" t="s">
        <v>298</v>
      </c>
      <c r="C310" s="31">
        <v>13</v>
      </c>
      <c r="D310" s="27">
        <f t="shared" si="27"/>
        <v>9.0277777777777776E-2</v>
      </c>
      <c r="E310" s="32">
        <v>144</v>
      </c>
      <c r="F310" s="47">
        <v>44</v>
      </c>
      <c r="G310" s="43">
        <f t="shared" si="30"/>
        <v>0.18181818181818182</v>
      </c>
      <c r="H310" s="48">
        <v>242</v>
      </c>
      <c r="I310" s="54">
        <v>143</v>
      </c>
      <c r="J310" s="53">
        <f t="shared" si="31"/>
        <v>0.47039473684210525</v>
      </c>
      <c r="K310" s="59">
        <v>304</v>
      </c>
      <c r="L310" s="75">
        <v>40</v>
      </c>
      <c r="M310" s="67">
        <f t="shared" si="29"/>
        <v>0.22598870056497175</v>
      </c>
      <c r="N310" s="76">
        <v>177</v>
      </c>
      <c r="O310" s="103">
        <v>62</v>
      </c>
      <c r="P310" s="99">
        <f t="shared" si="28"/>
        <v>0.23754789272030652</v>
      </c>
      <c r="Q310" s="104">
        <v>261</v>
      </c>
    </row>
    <row r="311" spans="1:17" x14ac:dyDescent="0.2">
      <c r="A311" s="10" t="s">
        <v>284</v>
      </c>
      <c r="B311" s="3" t="s">
        <v>299</v>
      </c>
      <c r="C311" s="31">
        <v>96</v>
      </c>
      <c r="D311" s="27">
        <f t="shared" si="27"/>
        <v>7.6130055511498804E-2</v>
      </c>
      <c r="E311" s="32">
        <v>1261</v>
      </c>
      <c r="F311" s="47">
        <v>143</v>
      </c>
      <c r="G311" s="43">
        <f t="shared" si="30"/>
        <v>0.10553505535055351</v>
      </c>
      <c r="H311" s="48">
        <v>1355</v>
      </c>
      <c r="I311" s="54">
        <v>198</v>
      </c>
      <c r="J311" s="53">
        <f t="shared" si="31"/>
        <v>0.11333714939896966</v>
      </c>
      <c r="K311" s="59">
        <v>1747</v>
      </c>
      <c r="L311" s="75">
        <v>161</v>
      </c>
      <c r="M311" s="67">
        <f t="shared" si="29"/>
        <v>8.5230280571731071E-2</v>
      </c>
      <c r="N311" s="76">
        <v>1889</v>
      </c>
      <c r="O311" s="103">
        <v>181</v>
      </c>
      <c r="P311" s="99">
        <f t="shared" si="28"/>
        <v>9.923245614035088E-2</v>
      </c>
      <c r="Q311" s="104">
        <v>1824</v>
      </c>
    </row>
    <row r="312" spans="1:17" x14ac:dyDescent="0.2">
      <c r="A312" s="10" t="s">
        <v>300</v>
      </c>
      <c r="B312" s="3" t="s">
        <v>301</v>
      </c>
      <c r="C312" s="31">
        <v>2</v>
      </c>
      <c r="D312" s="27">
        <f t="shared" si="27"/>
        <v>2.197802197802198E-2</v>
      </c>
      <c r="E312" s="32">
        <v>91</v>
      </c>
      <c r="F312" s="47">
        <v>22</v>
      </c>
      <c r="G312" s="43">
        <f t="shared" si="30"/>
        <v>0.15942028985507245</v>
      </c>
      <c r="H312" s="48">
        <v>138</v>
      </c>
      <c r="I312" s="54">
        <v>18</v>
      </c>
      <c r="J312" s="53">
        <f t="shared" si="31"/>
        <v>0.15126050420168066</v>
      </c>
      <c r="K312" s="59">
        <v>119</v>
      </c>
      <c r="L312" s="75">
        <v>15</v>
      </c>
      <c r="M312" s="67">
        <f t="shared" si="29"/>
        <v>0.14851485148514851</v>
      </c>
      <c r="N312" s="76">
        <v>101</v>
      </c>
      <c r="O312" s="103">
        <v>33</v>
      </c>
      <c r="P312" s="99">
        <f t="shared" si="28"/>
        <v>0.25</v>
      </c>
      <c r="Q312" s="104">
        <v>132</v>
      </c>
    </row>
    <row r="313" spans="1:17" x14ac:dyDescent="0.2">
      <c r="A313" s="10" t="s">
        <v>300</v>
      </c>
      <c r="B313" s="3" t="s">
        <v>302</v>
      </c>
      <c r="C313" s="31">
        <v>4</v>
      </c>
      <c r="D313" s="27">
        <f t="shared" si="27"/>
        <v>0.10526315789473684</v>
      </c>
      <c r="E313" s="32">
        <v>38</v>
      </c>
      <c r="F313" s="47">
        <v>3</v>
      </c>
      <c r="G313" s="43">
        <f t="shared" si="30"/>
        <v>7.6923076923076927E-2</v>
      </c>
      <c r="H313" s="48">
        <v>39</v>
      </c>
      <c r="I313" s="54">
        <v>2</v>
      </c>
      <c r="J313" s="53">
        <f t="shared" si="31"/>
        <v>4.2553191489361701E-2</v>
      </c>
      <c r="K313" s="59">
        <v>47</v>
      </c>
      <c r="L313" s="75">
        <v>11</v>
      </c>
      <c r="M313" s="67">
        <f t="shared" si="29"/>
        <v>0.18032786885245902</v>
      </c>
      <c r="N313" s="76">
        <v>61</v>
      </c>
      <c r="O313" s="103">
        <v>1</v>
      </c>
      <c r="P313" s="99">
        <f t="shared" si="28"/>
        <v>1.9607843137254902E-2</v>
      </c>
      <c r="Q313" s="104">
        <v>51</v>
      </c>
    </row>
    <row r="314" spans="1:17" x14ac:dyDescent="0.2">
      <c r="A314" s="10" t="s">
        <v>300</v>
      </c>
      <c r="B314" s="3" t="s">
        <v>303</v>
      </c>
      <c r="C314" s="31">
        <v>2</v>
      </c>
      <c r="D314" s="27">
        <f t="shared" si="27"/>
        <v>2.1052631578947368E-2</v>
      </c>
      <c r="E314" s="32">
        <v>95</v>
      </c>
      <c r="F314" s="47">
        <v>13</v>
      </c>
      <c r="G314" s="43">
        <f t="shared" si="30"/>
        <v>0.1368421052631579</v>
      </c>
      <c r="H314" s="48">
        <v>95</v>
      </c>
      <c r="I314" s="54">
        <v>2</v>
      </c>
      <c r="J314" s="53">
        <f t="shared" si="31"/>
        <v>2.4096385542168676E-2</v>
      </c>
      <c r="K314" s="59">
        <v>83</v>
      </c>
      <c r="L314" s="75"/>
      <c r="M314" s="67">
        <f t="shared" si="29"/>
        <v>0</v>
      </c>
      <c r="N314" s="76">
        <v>82</v>
      </c>
      <c r="O314" s="103">
        <v>4</v>
      </c>
      <c r="P314" s="99">
        <f t="shared" si="28"/>
        <v>3.7383177570093455E-2</v>
      </c>
      <c r="Q314" s="104">
        <v>107</v>
      </c>
    </row>
    <row r="315" spans="1:17" x14ac:dyDescent="0.2">
      <c r="A315" s="10" t="s">
        <v>300</v>
      </c>
      <c r="B315" s="3" t="s">
        <v>304</v>
      </c>
      <c r="C315" s="31">
        <v>1</v>
      </c>
      <c r="D315" s="27">
        <f t="shared" si="27"/>
        <v>1.7543859649122806E-2</v>
      </c>
      <c r="E315" s="32">
        <v>57</v>
      </c>
      <c r="F315" s="47">
        <v>2</v>
      </c>
      <c r="G315" s="43">
        <f t="shared" si="30"/>
        <v>3.5714285714285712E-2</v>
      </c>
      <c r="H315" s="48">
        <v>56</v>
      </c>
      <c r="I315" s="54">
        <v>3</v>
      </c>
      <c r="J315" s="53">
        <f t="shared" si="31"/>
        <v>4.7619047619047616E-2</v>
      </c>
      <c r="K315" s="59">
        <v>63</v>
      </c>
      <c r="L315" s="75">
        <v>5</v>
      </c>
      <c r="M315" s="67">
        <f t="shared" si="29"/>
        <v>8.6206896551724144E-2</v>
      </c>
      <c r="N315" s="76">
        <v>58</v>
      </c>
      <c r="O315" s="103">
        <v>1</v>
      </c>
      <c r="P315" s="99">
        <f t="shared" si="28"/>
        <v>1.9607843137254902E-2</v>
      </c>
      <c r="Q315" s="104">
        <v>51</v>
      </c>
    </row>
    <row r="316" spans="1:17" x14ac:dyDescent="0.2">
      <c r="A316" s="10" t="s">
        <v>300</v>
      </c>
      <c r="B316" s="3" t="s">
        <v>305</v>
      </c>
      <c r="C316" s="31">
        <v>9</v>
      </c>
      <c r="D316" s="27">
        <f t="shared" si="27"/>
        <v>2.9126213592233011E-2</v>
      </c>
      <c r="E316" s="32">
        <v>309</v>
      </c>
      <c r="F316" s="47">
        <v>19</v>
      </c>
      <c r="G316" s="43">
        <f t="shared" si="30"/>
        <v>5.459770114942529E-2</v>
      </c>
      <c r="H316" s="48">
        <v>348</v>
      </c>
      <c r="I316" s="54">
        <v>22</v>
      </c>
      <c r="J316" s="53">
        <f t="shared" si="31"/>
        <v>5.5E-2</v>
      </c>
      <c r="K316" s="59">
        <v>400</v>
      </c>
      <c r="L316" s="75">
        <v>61</v>
      </c>
      <c r="M316" s="67">
        <f t="shared" si="29"/>
        <v>0.13990825688073394</v>
      </c>
      <c r="N316" s="76">
        <v>436</v>
      </c>
      <c r="O316" s="103">
        <v>27</v>
      </c>
      <c r="P316" s="99">
        <f t="shared" si="28"/>
        <v>6.9408740359897178E-2</v>
      </c>
      <c r="Q316" s="104">
        <v>389</v>
      </c>
    </row>
    <row r="317" spans="1:17" x14ac:dyDescent="0.2">
      <c r="A317" s="10" t="s">
        <v>300</v>
      </c>
      <c r="B317" s="3" t="s">
        <v>306</v>
      </c>
      <c r="C317" s="31">
        <v>6</v>
      </c>
      <c r="D317" s="27">
        <f t="shared" si="27"/>
        <v>8.6956521739130432E-2</v>
      </c>
      <c r="E317" s="32">
        <v>69</v>
      </c>
      <c r="F317" s="47">
        <v>6</v>
      </c>
      <c r="G317" s="43">
        <f t="shared" si="30"/>
        <v>6.5934065934065936E-2</v>
      </c>
      <c r="H317" s="48">
        <v>91</v>
      </c>
      <c r="I317" s="54">
        <v>20</v>
      </c>
      <c r="J317" s="53">
        <f t="shared" si="31"/>
        <v>0.17543859649122806</v>
      </c>
      <c r="K317" s="59">
        <v>114</v>
      </c>
      <c r="L317" s="75">
        <v>14</v>
      </c>
      <c r="M317" s="67">
        <f t="shared" si="29"/>
        <v>0.14000000000000001</v>
      </c>
      <c r="N317" s="76">
        <v>100</v>
      </c>
      <c r="O317" s="103">
        <v>12</v>
      </c>
      <c r="P317" s="99">
        <f t="shared" si="28"/>
        <v>0.13793103448275862</v>
      </c>
      <c r="Q317" s="104">
        <v>87</v>
      </c>
    </row>
    <row r="318" spans="1:17" x14ac:dyDescent="0.2">
      <c r="A318" s="10" t="s">
        <v>300</v>
      </c>
      <c r="B318" s="3" t="s">
        <v>307</v>
      </c>
      <c r="C318" s="31">
        <v>1</v>
      </c>
      <c r="D318" s="27">
        <f t="shared" si="27"/>
        <v>1.2048192771084338E-2</v>
      </c>
      <c r="E318" s="32">
        <v>83</v>
      </c>
      <c r="F318" s="47">
        <v>8</v>
      </c>
      <c r="G318" s="43">
        <f t="shared" si="30"/>
        <v>0.10666666666666667</v>
      </c>
      <c r="H318" s="48">
        <v>75</v>
      </c>
      <c r="I318" s="54">
        <v>6</v>
      </c>
      <c r="J318" s="53">
        <f t="shared" si="31"/>
        <v>0.04</v>
      </c>
      <c r="K318" s="59">
        <v>150</v>
      </c>
      <c r="L318" s="75">
        <v>5</v>
      </c>
      <c r="M318" s="67">
        <f t="shared" si="29"/>
        <v>5.4945054945054944E-2</v>
      </c>
      <c r="N318" s="76">
        <v>91</v>
      </c>
      <c r="O318" s="103">
        <v>7</v>
      </c>
      <c r="P318" s="99">
        <f t="shared" si="28"/>
        <v>8.3333333333333329E-2</v>
      </c>
      <c r="Q318" s="104">
        <v>84</v>
      </c>
    </row>
    <row r="319" spans="1:17" x14ac:dyDescent="0.2">
      <c r="A319" s="10" t="s">
        <v>300</v>
      </c>
      <c r="B319" s="3" t="s">
        <v>308</v>
      </c>
      <c r="C319" s="31">
        <v>9</v>
      </c>
      <c r="D319" s="27">
        <f t="shared" si="27"/>
        <v>2.8662420382165606E-2</v>
      </c>
      <c r="E319" s="32">
        <v>314</v>
      </c>
      <c r="F319" s="47">
        <v>16</v>
      </c>
      <c r="G319" s="43">
        <f t="shared" si="30"/>
        <v>4.0100250626566414E-2</v>
      </c>
      <c r="H319" s="48">
        <v>399</v>
      </c>
      <c r="I319" s="54">
        <v>7</v>
      </c>
      <c r="J319" s="53">
        <f t="shared" si="31"/>
        <v>2.0172910662824207E-2</v>
      </c>
      <c r="K319" s="59">
        <v>347</v>
      </c>
      <c r="L319" s="75">
        <v>12</v>
      </c>
      <c r="M319" s="67">
        <f t="shared" si="29"/>
        <v>3.1662269129287601E-2</v>
      </c>
      <c r="N319" s="76">
        <v>379</v>
      </c>
      <c r="O319" s="103">
        <v>20</v>
      </c>
      <c r="P319" s="99">
        <f t="shared" si="28"/>
        <v>7.0671378091872794E-2</v>
      </c>
      <c r="Q319" s="104">
        <v>283</v>
      </c>
    </row>
    <row r="320" spans="1:17" x14ac:dyDescent="0.2">
      <c r="A320" s="10" t="s">
        <v>300</v>
      </c>
      <c r="B320" s="3" t="s">
        <v>309</v>
      </c>
      <c r="C320" s="31">
        <v>7</v>
      </c>
      <c r="D320" s="27">
        <f t="shared" si="27"/>
        <v>6.1946902654867256E-2</v>
      </c>
      <c r="E320" s="32">
        <v>113</v>
      </c>
      <c r="F320" s="47">
        <v>13</v>
      </c>
      <c r="G320" s="43">
        <f t="shared" si="30"/>
        <v>0.11711711711711711</v>
      </c>
      <c r="H320" s="48">
        <v>111</v>
      </c>
      <c r="I320" s="54">
        <v>15</v>
      </c>
      <c r="J320" s="53">
        <f t="shared" si="31"/>
        <v>0.12605042016806722</v>
      </c>
      <c r="K320" s="59">
        <v>119</v>
      </c>
      <c r="L320" s="75">
        <v>20</v>
      </c>
      <c r="M320" s="67">
        <f t="shared" si="29"/>
        <v>0.16806722689075632</v>
      </c>
      <c r="N320" s="76">
        <v>119</v>
      </c>
      <c r="O320" s="103">
        <v>16</v>
      </c>
      <c r="P320" s="99">
        <f t="shared" si="28"/>
        <v>0.1553398058252427</v>
      </c>
      <c r="Q320" s="104">
        <v>103</v>
      </c>
    </row>
    <row r="321" spans="1:17" x14ac:dyDescent="0.2">
      <c r="A321" s="10" t="s">
        <v>300</v>
      </c>
      <c r="B321" s="3" t="s">
        <v>310</v>
      </c>
      <c r="C321" s="31">
        <v>166</v>
      </c>
      <c r="D321" s="27">
        <f t="shared" si="27"/>
        <v>9.2427616926503336E-2</v>
      </c>
      <c r="E321" s="32">
        <v>1796</v>
      </c>
      <c r="F321" s="47">
        <v>237</v>
      </c>
      <c r="G321" s="43">
        <f t="shared" si="30"/>
        <v>0.12640000000000001</v>
      </c>
      <c r="H321" s="48">
        <v>1875</v>
      </c>
      <c r="I321" s="54">
        <v>302</v>
      </c>
      <c r="J321" s="53">
        <f t="shared" si="31"/>
        <v>0.13834173156207055</v>
      </c>
      <c r="K321" s="59">
        <v>2183</v>
      </c>
      <c r="L321" s="75">
        <v>253</v>
      </c>
      <c r="M321" s="67">
        <f t="shared" si="29"/>
        <v>0.12151777137367915</v>
      </c>
      <c r="N321" s="76">
        <v>2082</v>
      </c>
      <c r="O321" s="103">
        <v>244</v>
      </c>
      <c r="P321" s="99">
        <f t="shared" si="28"/>
        <v>0.13450937155457551</v>
      </c>
      <c r="Q321" s="104">
        <v>1814</v>
      </c>
    </row>
    <row r="322" spans="1:17" x14ac:dyDescent="0.2">
      <c r="A322" s="10" t="s">
        <v>300</v>
      </c>
      <c r="B322" s="3" t="s">
        <v>311</v>
      </c>
      <c r="C322" s="31">
        <v>25</v>
      </c>
      <c r="D322" s="27">
        <f t="shared" si="27"/>
        <v>3.968253968253968E-2</v>
      </c>
      <c r="E322" s="32">
        <v>630</v>
      </c>
      <c r="F322" s="47">
        <v>71</v>
      </c>
      <c r="G322" s="43">
        <f t="shared" si="30"/>
        <v>9.4793057409879838E-2</v>
      </c>
      <c r="H322" s="48">
        <v>749</v>
      </c>
      <c r="I322" s="54">
        <v>154</v>
      </c>
      <c r="J322" s="53">
        <f t="shared" si="31"/>
        <v>0.17480136208853575</v>
      </c>
      <c r="K322" s="59">
        <v>881</v>
      </c>
      <c r="L322" s="75">
        <v>129</v>
      </c>
      <c r="M322" s="67">
        <f t="shared" si="29"/>
        <v>0.14625850340136054</v>
      </c>
      <c r="N322" s="76">
        <v>882</v>
      </c>
      <c r="O322" s="103">
        <v>137</v>
      </c>
      <c r="P322" s="99">
        <f t="shared" si="28"/>
        <v>0.17211055276381909</v>
      </c>
      <c r="Q322" s="104">
        <v>796</v>
      </c>
    </row>
    <row r="323" spans="1:17" x14ac:dyDescent="0.2">
      <c r="A323" s="10" t="s">
        <v>300</v>
      </c>
      <c r="B323" s="3" t="s">
        <v>312</v>
      </c>
      <c r="C323" s="31">
        <v>22</v>
      </c>
      <c r="D323" s="27">
        <f t="shared" si="27"/>
        <v>4.7722342733188719E-2</v>
      </c>
      <c r="E323" s="32">
        <v>461</v>
      </c>
      <c r="F323" s="47">
        <v>31</v>
      </c>
      <c r="G323" s="43">
        <f t="shared" si="30"/>
        <v>5.9273422562141492E-2</v>
      </c>
      <c r="H323" s="48">
        <v>523</v>
      </c>
      <c r="I323" s="54">
        <v>38</v>
      </c>
      <c r="J323" s="53">
        <f t="shared" si="31"/>
        <v>6.7615658362989328E-2</v>
      </c>
      <c r="K323" s="59">
        <v>562</v>
      </c>
      <c r="L323" s="75">
        <v>93</v>
      </c>
      <c r="M323" s="67">
        <f t="shared" si="29"/>
        <v>0.15979381443298968</v>
      </c>
      <c r="N323" s="76">
        <v>582</v>
      </c>
      <c r="O323" s="103">
        <v>74</v>
      </c>
      <c r="P323" s="99">
        <f t="shared" si="28"/>
        <v>0.1423076923076923</v>
      </c>
      <c r="Q323" s="104">
        <v>520</v>
      </c>
    </row>
    <row r="324" spans="1:17" x14ac:dyDescent="0.2">
      <c r="A324" s="10" t="s">
        <v>300</v>
      </c>
      <c r="B324" s="3" t="s">
        <v>313</v>
      </c>
      <c r="C324" s="31">
        <v>4</v>
      </c>
      <c r="D324" s="27">
        <f t="shared" si="27"/>
        <v>3.0303030303030304E-2</v>
      </c>
      <c r="E324" s="32">
        <v>132</v>
      </c>
      <c r="F324" s="47">
        <v>22</v>
      </c>
      <c r="G324" s="43">
        <f t="shared" si="30"/>
        <v>0.11764705882352941</v>
      </c>
      <c r="H324" s="48">
        <v>187</v>
      </c>
      <c r="I324" s="54">
        <v>16</v>
      </c>
      <c r="J324" s="53">
        <f t="shared" si="31"/>
        <v>8.1218274111675121E-2</v>
      </c>
      <c r="K324" s="59">
        <v>197</v>
      </c>
      <c r="L324" s="75">
        <v>20</v>
      </c>
      <c r="M324" s="67">
        <f t="shared" si="29"/>
        <v>0.10810810810810811</v>
      </c>
      <c r="N324" s="76">
        <v>185</v>
      </c>
      <c r="O324" s="103">
        <v>22</v>
      </c>
      <c r="P324" s="99">
        <f t="shared" si="28"/>
        <v>0.12429378531073447</v>
      </c>
      <c r="Q324" s="104">
        <v>177</v>
      </c>
    </row>
    <row r="325" spans="1:17" x14ac:dyDescent="0.2">
      <c r="A325" s="11" t="s">
        <v>300</v>
      </c>
      <c r="B325" s="12" t="s">
        <v>314</v>
      </c>
      <c r="C325" s="20">
        <v>18</v>
      </c>
      <c r="D325" s="21">
        <f t="shared" si="27"/>
        <v>3.0664395229982964E-2</v>
      </c>
      <c r="E325" s="22">
        <v>587</v>
      </c>
      <c r="F325" s="36">
        <v>77</v>
      </c>
      <c r="G325" s="37">
        <f t="shared" si="30"/>
        <v>0.10363391655450875</v>
      </c>
      <c r="H325" s="38">
        <v>743</v>
      </c>
      <c r="I325" s="62">
        <v>44</v>
      </c>
      <c r="J325" s="51">
        <f t="shared" si="31"/>
        <v>6.5281899109792291E-2</v>
      </c>
      <c r="K325" s="52">
        <v>674</v>
      </c>
      <c r="L325" s="77">
        <v>38</v>
      </c>
      <c r="M325" s="65">
        <f t="shared" si="29"/>
        <v>5.1560379918588875E-2</v>
      </c>
      <c r="N325" s="78">
        <v>737</v>
      </c>
      <c r="O325" s="105">
        <v>58</v>
      </c>
      <c r="P325" s="94">
        <f t="shared" si="28"/>
        <v>8.6438152011922509E-2</v>
      </c>
      <c r="Q325" s="106">
        <v>671</v>
      </c>
    </row>
  </sheetData>
  <mergeCells count="5">
    <mergeCell ref="C12:E12"/>
    <mergeCell ref="F12:H12"/>
    <mergeCell ref="I12:K12"/>
    <mergeCell ref="L12:N12"/>
    <mergeCell ref="O12:Q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526F8448920345BC180F089F85C30F" ma:contentTypeVersion="7" ma:contentTypeDescription="Create a new document." ma:contentTypeScope="" ma:versionID="1577fa1cc4794108ec90b66965baf1a0">
  <xsd:schema xmlns:xsd="http://www.w3.org/2001/XMLSchema" xmlns:xs="http://www.w3.org/2001/XMLSchema" xmlns:p="http://schemas.microsoft.com/office/2006/metadata/properties" xmlns:ns1="http://schemas.microsoft.com/sharepoint/v3" xmlns:ns2="4d9754aa-c617-4320-a30c-2d8db50de8b6" targetNamespace="http://schemas.microsoft.com/office/2006/metadata/properties" ma:root="true" ma:fieldsID="688b63693b8c064ada8050fe9e7b349f" ns1:_="" ns2:_="">
    <xsd:import namespace="http://schemas.microsoft.com/sharepoint/v3"/>
    <xsd:import namespace="4d9754aa-c617-4320-a30c-2d8db50de8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754aa-c617-4320-a30c-2d8db50de8b6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4d9754aa-c617-4320-a30c-2d8db50de8b6" xsi:nil="true"/>
    <L_x00f6_pnummer xmlns="4d9754aa-c617-4320-a30c-2d8db50de8b6" xsi:nil="true"/>
    <Verksamhet xmlns="4d9754aa-c617-4320-a30c-2d8db50de8b6" xsi:nil="true"/>
    <Beskrivning xmlns="4d9754aa-c617-4320-a30c-2d8db50de8b6" xsi:nil="true"/>
    <PublishingExpirationDate xmlns="http://schemas.microsoft.com/sharepoint/v3" xsi:nil="true"/>
    <PublishingStartDate xmlns="http://schemas.microsoft.com/sharepoint/v3" xsi:nil="true"/>
    <Serienummer xmlns="4d9754aa-c617-4320-a30c-2d8db50de8b6" xsi:nil="true"/>
    <_x00c5_rtal xmlns="4d9754aa-c617-4320-a30c-2d8db50de8b6" xsi:nil="true"/>
  </documentManagement>
</p:properties>
</file>

<file path=customXml/itemProps1.xml><?xml version="1.0" encoding="utf-8"?>
<ds:datastoreItem xmlns:ds="http://schemas.openxmlformats.org/officeDocument/2006/customXml" ds:itemID="{69C30A30-BF2E-42AF-8F49-9DED06132D69}"/>
</file>

<file path=customXml/itemProps2.xml><?xml version="1.0" encoding="utf-8"?>
<ds:datastoreItem xmlns:ds="http://schemas.openxmlformats.org/officeDocument/2006/customXml" ds:itemID="{C107B8BA-43F8-4EC1-872E-7FC951C6EB99}"/>
</file>

<file path=customXml/itemProps3.xml><?xml version="1.0" encoding="utf-8"?>
<ds:datastoreItem xmlns:ds="http://schemas.openxmlformats.org/officeDocument/2006/customXml" ds:itemID="{3FE2A5B8-CC82-43AA-BD65-11F7C7B0CE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 Monika</dc:creator>
  <cp:lastModifiedBy>Puch Monika</cp:lastModifiedBy>
  <dcterms:created xsi:type="dcterms:W3CDTF">2015-03-03T11:55:32Z</dcterms:created>
  <dcterms:modified xsi:type="dcterms:W3CDTF">2018-08-15T11:18:11Z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0x010100A8526F8448920345BC180F089F85C30F</vt:lpwstr>
  </property>
</Properties>
</file>